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5" yWindow="45" windowWidth="18930" windowHeight="9810"/>
  </bookViews>
  <sheets>
    <sheet name="Component Estimates" sheetId="1" r:id="rId1"/>
  </sheets>
  <definedNames>
    <definedName name="_xlnm._FilterDatabase" localSheetId="0" hidden="1">'Component Estimates'!$A$4:$Q$37</definedName>
  </definedNames>
  <calcPr calcId="125725"/>
</workbook>
</file>

<file path=xl/calcChain.xml><?xml version="1.0" encoding="utf-8"?>
<calcChain xmlns="http://schemas.openxmlformats.org/spreadsheetml/2006/main">
  <c r="D1" i="1"/>
  <c r="C1"/>
  <c r="O94"/>
  <c r="P94"/>
  <c r="P75"/>
  <c r="O75"/>
  <c r="O63"/>
  <c r="P42"/>
  <c r="O42"/>
  <c r="P41"/>
  <c r="O41"/>
  <c r="P89"/>
  <c r="P90" s="1"/>
  <c r="O89"/>
  <c r="O90" s="1"/>
  <c r="P97"/>
  <c r="O97"/>
  <c r="P134"/>
  <c r="O134"/>
  <c r="O140" s="1"/>
  <c r="O114"/>
  <c r="O117"/>
  <c r="P117"/>
  <c r="O118"/>
  <c r="P118"/>
  <c r="O119"/>
  <c r="P119"/>
  <c r="P185"/>
  <c r="O185"/>
  <c r="P126"/>
  <c r="O126"/>
  <c r="O43" l="1"/>
  <c r="P43"/>
  <c r="P140"/>
  <c r="P102"/>
  <c r="O102"/>
  <c r="P101"/>
  <c r="O101"/>
  <c r="P144"/>
  <c r="O144"/>
  <c r="P143"/>
  <c r="O143"/>
  <c r="P125"/>
  <c r="P127" s="1"/>
  <c r="O125"/>
  <c r="O127" s="1"/>
  <c r="P121"/>
  <c r="O121"/>
  <c r="P120"/>
  <c r="O120"/>
  <c r="P114"/>
  <c r="P103"/>
  <c r="O103"/>
  <c r="P98"/>
  <c r="O98"/>
  <c r="P49"/>
  <c r="O49"/>
  <c r="P48"/>
  <c r="O48"/>
  <c r="P47"/>
  <c r="O47"/>
  <c r="P46"/>
  <c r="O46"/>
  <c r="O50" l="1"/>
  <c r="P50"/>
  <c r="P63"/>
  <c r="O122"/>
  <c r="O145"/>
  <c r="O164"/>
  <c r="P122"/>
  <c r="P145"/>
  <c r="P164"/>
  <c r="P104"/>
  <c r="O86"/>
  <c r="O182"/>
  <c r="O104"/>
  <c r="P182"/>
  <c r="P86"/>
  <c r="P38" l="1"/>
  <c r="O38" l="1"/>
</calcChain>
</file>

<file path=xl/sharedStrings.xml><?xml version="1.0" encoding="utf-8"?>
<sst xmlns="http://schemas.openxmlformats.org/spreadsheetml/2006/main" count="934" uniqueCount="243">
  <si>
    <t>Region1</t>
  </si>
  <si>
    <t>Region2</t>
  </si>
  <si>
    <t>Transmission Building Blocks</t>
  </si>
  <si>
    <t>Termination 1</t>
  </si>
  <si>
    <t>Generic Per Unit Cost</t>
  </si>
  <si>
    <t>Notes</t>
  </si>
  <si>
    <t>Transfer Limit Increase</t>
  </si>
  <si>
    <t># of Circuits</t>
  </si>
  <si>
    <t>Scenario</t>
  </si>
  <si>
    <t>Future</t>
  </si>
  <si>
    <t>Upgrade Region</t>
  </si>
  <si>
    <t>Multiplier range</t>
  </si>
  <si>
    <t>Cost range</t>
  </si>
  <si>
    <t>Termination 2 or Device Description</t>
  </si>
  <si>
    <t>Cost Low</t>
  </si>
  <si>
    <t>Cost High</t>
  </si>
  <si>
    <t>MISO</t>
  </si>
  <si>
    <t>Greentown</t>
  </si>
  <si>
    <t>MISO RGOS 765 overlay</t>
  </si>
  <si>
    <t>Mitchell Co</t>
  </si>
  <si>
    <t>Hampton Corner</t>
  </si>
  <si>
    <t>Montgomery</t>
  </si>
  <si>
    <t>St. Francois</t>
  </si>
  <si>
    <t>Fairport</t>
  </si>
  <si>
    <t>Grimes</t>
  </si>
  <si>
    <t>New MN 765 Sub 1</t>
  </si>
  <si>
    <t>New MN 765 Sub 2</t>
  </si>
  <si>
    <t>Brookings County</t>
  </si>
  <si>
    <t>Darlington</t>
  </si>
  <si>
    <t>North Madison</t>
  </si>
  <si>
    <t>Hills</t>
  </si>
  <si>
    <t>IA-G Station</t>
  </si>
  <si>
    <t>Lakefield Junction</t>
  </si>
  <si>
    <t>North La Crosse</t>
  </si>
  <si>
    <t>Rockport</t>
  </si>
  <si>
    <t>MISO_W</t>
  </si>
  <si>
    <t>PJM_ROR</t>
  </si>
  <si>
    <t>MISO_MO_IL</t>
  </si>
  <si>
    <t>MISO_WUMS</t>
  </si>
  <si>
    <t>MISO_IN</t>
  </si>
  <si>
    <t>Don Marquis</t>
  </si>
  <si>
    <t>Baker</t>
  </si>
  <si>
    <t>Dumont/Marysville tap</t>
  </si>
  <si>
    <t>MISO Regional Generator Outlet Study 345 lines</t>
  </si>
  <si>
    <t>St Francois</t>
  </si>
  <si>
    <t>PA change (Don Marquis)</t>
  </si>
  <si>
    <t>PA change (Montgomery)</t>
  </si>
  <si>
    <t>PA change (Dumont/Marysville tap)</t>
  </si>
  <si>
    <t>PA change (Darlington)</t>
  </si>
  <si>
    <t>Marysville/Flatlick tap</t>
  </si>
  <si>
    <t>Quad Cities</t>
  </si>
  <si>
    <t>MISO Cand MVP Portolio 1</t>
  </si>
  <si>
    <t>MISO_MI</t>
  </si>
  <si>
    <t>Hiple</t>
  </si>
  <si>
    <t>IN/MI border</t>
  </si>
  <si>
    <t>circuit 1</t>
  </si>
  <si>
    <t>Battle Creek</t>
  </si>
  <si>
    <t>circuit 2</t>
  </si>
  <si>
    <t>IESO</t>
  </si>
  <si>
    <t>Longwood</t>
  </si>
  <si>
    <t>Lambton</t>
  </si>
  <si>
    <t>line 1</t>
  </si>
  <si>
    <t>line 1 N-1 backup</t>
  </si>
  <si>
    <t>PAR</t>
  </si>
  <si>
    <t>230/345</t>
  </si>
  <si>
    <t>Phase Angle Regulator</t>
  </si>
  <si>
    <t>Phase Angle Regulator N-1 backup</t>
  </si>
  <si>
    <t>St Clair</t>
  </si>
  <si>
    <t>Mackenzie</t>
  </si>
  <si>
    <t>Fort Frances</t>
  </si>
  <si>
    <t>230/115</t>
  </si>
  <si>
    <t>Autotransformer</t>
  </si>
  <si>
    <t>Autotransformer N-1 backup</t>
  </si>
  <si>
    <t>International Falls</t>
  </si>
  <si>
    <t>Tie Line IESO-MISO_W</t>
  </si>
  <si>
    <t>Tie Line IESO-MISO_W N-1 backup</t>
  </si>
  <si>
    <t>115/115</t>
  </si>
  <si>
    <t>MISO_MO-IL</t>
  </si>
  <si>
    <t>SPP_N</t>
  </si>
  <si>
    <t>Iatan</t>
  </si>
  <si>
    <t>NE</t>
  </si>
  <si>
    <t>Nebraska Sub A</t>
  </si>
  <si>
    <t>Iowa Sub G</t>
  </si>
  <si>
    <t>N-1 backup for SPP_N to MISO_MO-IL</t>
  </si>
  <si>
    <t>Total Cost:</t>
  </si>
  <si>
    <t>Transfer Limit Increase (MW)</t>
  </si>
  <si>
    <t>Capability (MW)</t>
  </si>
  <si>
    <t>Voltage (kV)</t>
  </si>
  <si>
    <t>Low Mult.</t>
  </si>
  <si>
    <t>High Mult.</t>
  </si>
  <si>
    <t>Length (Miles)</t>
  </si>
  <si>
    <t>Entergy</t>
  </si>
  <si>
    <t>NYISO_A-F</t>
  </si>
  <si>
    <t>NYISO_GHI</t>
  </si>
  <si>
    <t>Leeds</t>
  </si>
  <si>
    <t>Pleasant Valley</t>
  </si>
  <si>
    <t>Line terminal addition</t>
  </si>
  <si>
    <t>NYISO_J_&amp;_K</t>
  </si>
  <si>
    <t>PJM_Eastern_MAAC</t>
  </si>
  <si>
    <t>Goethals</t>
  </si>
  <si>
    <t>Linden</t>
  </si>
  <si>
    <t>Allow VFT flow from NY to PJM</t>
  </si>
  <si>
    <t>NEISO</t>
  </si>
  <si>
    <t>NE Border</t>
  </si>
  <si>
    <t>Long Mountain</t>
  </si>
  <si>
    <t>NY Border</t>
  </si>
  <si>
    <t>Tie Line NEISO - NYISO_GHI</t>
  </si>
  <si>
    <t>Norwalk</t>
  </si>
  <si>
    <t>Norwalk Harbor</t>
  </si>
  <si>
    <t>Some underground - 1.48 mi</t>
  </si>
  <si>
    <t>Saratoga</t>
  </si>
  <si>
    <t>Petenwell</t>
  </si>
  <si>
    <t>Rebuild of existing line</t>
  </si>
  <si>
    <t>Kilbourn</t>
  </si>
  <si>
    <t>Council Creek</t>
  </si>
  <si>
    <t>69kV ROW exists</t>
  </si>
  <si>
    <t>Nebraska Sta. A</t>
  </si>
  <si>
    <t>Iowa Sta. A</t>
  </si>
  <si>
    <t>NSA to state line.  Satisfies N-1 condition for SPP_N to MISO MO_IL</t>
  </si>
  <si>
    <t>Transformation</t>
  </si>
  <si>
    <t>765/345</t>
  </si>
  <si>
    <t>765/345kV Substation</t>
  </si>
  <si>
    <t>Sooner</t>
  </si>
  <si>
    <t>Fort Smith</t>
  </si>
  <si>
    <t>765/500</t>
  </si>
  <si>
    <t>Rose Hill</t>
  </si>
  <si>
    <t>Flint Creek</t>
  </si>
  <si>
    <t>Summit</t>
  </si>
  <si>
    <t>Lang</t>
  </si>
  <si>
    <t>Satisfies SPP internal requirment</t>
  </si>
  <si>
    <t>765/345kV Sub</t>
  </si>
  <si>
    <t>Transmission Sub</t>
  </si>
  <si>
    <t>765kV Transmission Sub</t>
  </si>
  <si>
    <t>LaCygne</t>
  </si>
  <si>
    <t>Morgan</t>
  </si>
  <si>
    <t>Back up for N-1 loss of 765 source</t>
  </si>
  <si>
    <t>McKnight</t>
  </si>
  <si>
    <t>Nelson</t>
  </si>
  <si>
    <t>500/345</t>
  </si>
  <si>
    <t>Franks</t>
  </si>
  <si>
    <t>White Bluff</t>
  </si>
  <si>
    <t>SPP-S</t>
  </si>
  <si>
    <t>Sterlington</t>
  </si>
  <si>
    <t>Roseland</t>
  </si>
  <si>
    <t>SPP</t>
  </si>
  <si>
    <t>SPP 765kV Overlay</t>
  </si>
  <si>
    <t>This overlay is required to source the pipes for the future 2 xfer requirements</t>
  </si>
  <si>
    <t>Future 8 OL 75 Total Cost:</t>
  </si>
  <si>
    <t>Future 8 OL 75</t>
  </si>
  <si>
    <t>NEISO-NYISO_GHI tie; relieves contingency constraint on NNC, add'l 350MW on NNC; remaining 258MW thru NYISO_GHI to NYISO_J_&amp;_K</t>
  </si>
  <si>
    <t>Sprain Brook</t>
  </si>
  <si>
    <t>Remaining 258MW wheel thru NEISO to NYISO_J&amp;K</t>
  </si>
  <si>
    <t>West 49th Street</t>
  </si>
  <si>
    <t>UG</t>
  </si>
  <si>
    <t>Niagara</t>
  </si>
  <si>
    <t>IESO Border</t>
  </si>
  <si>
    <t>Beck 2</t>
  </si>
  <si>
    <t>NYISO border</t>
  </si>
  <si>
    <t>Regulator</t>
  </si>
  <si>
    <t>Voltage Regulator</t>
  </si>
  <si>
    <t>Voltage Regulator backup</t>
  </si>
  <si>
    <t>Indian Lake</t>
  </si>
  <si>
    <t>Hiawatha</t>
  </si>
  <si>
    <t>Line exists but termianls do not</t>
  </si>
  <si>
    <t>Pine River</t>
  </si>
  <si>
    <t>Convert 69kV circuit to 138kV</t>
  </si>
  <si>
    <t>Munising</t>
  </si>
  <si>
    <t>Roberts</t>
  </si>
  <si>
    <t>9Mile</t>
  </si>
  <si>
    <t>Straits</t>
  </si>
  <si>
    <t>Convert 69kV double circuit to 138kV</t>
  </si>
  <si>
    <t>McGulpin</t>
  </si>
  <si>
    <t>3rd &amp; 4th Submarine Cables</t>
  </si>
  <si>
    <t>Livingston</t>
  </si>
  <si>
    <t>Holmes</t>
  </si>
  <si>
    <t>Chandler</t>
  </si>
  <si>
    <t xml:space="preserve"> Satisfies N-1 condition for NE to MISO_W</t>
  </si>
  <si>
    <t>Accommodate back up tie to LaCygne</t>
  </si>
  <si>
    <t>Morgan is terminal for EES/AECI</t>
  </si>
  <si>
    <t>765/500kV Substation</t>
  </si>
  <si>
    <t>Tie into White Bluff area</t>
  </si>
  <si>
    <t>Flint Crk. Is terminal for EES/AECI</t>
  </si>
  <si>
    <t>Tie into McKnight area</t>
  </si>
  <si>
    <t>LaCygna</t>
  </si>
  <si>
    <t>345/500</t>
  </si>
  <si>
    <t>Satisfies N-1 requirement</t>
  </si>
  <si>
    <t>Tie into Franks area</t>
  </si>
  <si>
    <t>SPP_S</t>
  </si>
  <si>
    <t>Fort Smith is terminal for EES/AECI</t>
  </si>
  <si>
    <t>Eldorado</t>
  </si>
  <si>
    <t>Tie into Eldorado area</t>
  </si>
  <si>
    <t>ANO</t>
  </si>
  <si>
    <t>Tie into ANO area</t>
  </si>
  <si>
    <t>Transformer for tie back to 500 kV system</t>
  </si>
  <si>
    <t>Woodward</t>
  </si>
  <si>
    <t>Seminole</t>
  </si>
  <si>
    <t>Woodward - Seminole - NW Texarkana - Dolett Hills 765kV transmission line.  Dolett Hills is terminal for EES/AECI</t>
  </si>
  <si>
    <t>NW Texarkana</t>
  </si>
  <si>
    <t>Dolett Hills</t>
  </si>
  <si>
    <t>Tie into Sterlington area</t>
  </si>
  <si>
    <t>Tie into Nelson area</t>
  </si>
  <si>
    <t>Future 8 OL 76</t>
  </si>
  <si>
    <t>Future 8 OL 77</t>
  </si>
  <si>
    <t>Future 8 OL 78</t>
  </si>
  <si>
    <t>Future 8 OL 79</t>
  </si>
  <si>
    <t>Future 8 OL 80</t>
  </si>
  <si>
    <t>Future 8 OL 81</t>
  </si>
  <si>
    <t>Future 8 OL 82</t>
  </si>
  <si>
    <t>Future 8 OL 83</t>
  </si>
  <si>
    <t>Future 8 OL 84</t>
  </si>
  <si>
    <t>Future 8 OL 85</t>
  </si>
  <si>
    <t>Future 8 OL 86</t>
  </si>
  <si>
    <t>Future 8 OL 87</t>
  </si>
  <si>
    <t>MAPP_CA</t>
  </si>
  <si>
    <t>Very small relative to the existing capacity</t>
  </si>
  <si>
    <t>Ottumwa</t>
  </si>
  <si>
    <t>Adair</t>
  </si>
  <si>
    <t>Palmyra</t>
  </si>
  <si>
    <t>Candidate MVP Port.1</t>
  </si>
  <si>
    <t xml:space="preserve">line 2 </t>
  </si>
  <si>
    <t>N-1 backup</t>
  </si>
  <si>
    <t>Phase Angle Regulator_1</t>
  </si>
  <si>
    <t>Phase Angle Regulator_2</t>
  </si>
  <si>
    <t>Tie Line_1 IESO-MISO_MI Ontario portion</t>
  </si>
  <si>
    <t>Tie Line_2 IESO-MISO_MI Ontario portion</t>
  </si>
  <si>
    <t>Tie Line_3 IESO-MISO_MI N-1 backup</t>
  </si>
  <si>
    <t>PA Border</t>
  </si>
  <si>
    <t>MISO portion of tie lines 3x2miles</t>
  </si>
  <si>
    <t>See MISO_W to NE</t>
  </si>
  <si>
    <t>Reynolds 765</t>
  </si>
  <si>
    <t>Reynolds 765 (Pontiac/Greentown Tap)</t>
  </si>
  <si>
    <t>Sullivan</t>
  </si>
  <si>
    <t>Tie 1</t>
  </si>
  <si>
    <t>Tie 2</t>
  </si>
  <si>
    <t>Tie 2  $62.3 mil sub/xfmr cost</t>
  </si>
  <si>
    <t>Tie 3</t>
  </si>
  <si>
    <t>Tie 3  $333.5 mil sub/xfmr cost</t>
  </si>
  <si>
    <t>Powerton</t>
  </si>
  <si>
    <t>Tie 4  $106.3 mil sub/xfmr cost</t>
  </si>
  <si>
    <t>Tie 5  $22 mil sub cost</t>
  </si>
  <si>
    <t>Jefferson</t>
  </si>
  <si>
    <t>Tie 6</t>
  </si>
  <si>
    <t>Hazelton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</si>
</sst>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0" tint="-4.9989318521683403E-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theme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1"/>
      </top>
      <bottom style="thin">
        <color indexed="22"/>
      </bottom>
      <diagonal/>
    </border>
    <border>
      <left style="thin">
        <color indexed="22"/>
      </left>
      <right style="thin">
        <color theme="1"/>
      </right>
      <top style="thin">
        <color theme="1"/>
      </top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theme="1"/>
      </top>
      <bottom/>
      <diagonal/>
    </border>
    <border>
      <left style="thin">
        <color indexed="22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1"/>
      </bottom>
      <diagonal/>
    </border>
    <border>
      <left style="thin">
        <color indexed="22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theme="1"/>
      </right>
      <top style="thin">
        <color indexed="22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 style="thin">
        <color indexed="22"/>
      </right>
      <top/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1"/>
      </bottom>
      <diagonal/>
    </border>
    <border>
      <left style="thin">
        <color theme="1"/>
      </left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indexed="22"/>
      </bottom>
      <diagonal/>
    </border>
    <border>
      <left style="thin">
        <color theme="1"/>
      </left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theme="0" tint="-0.24994659260841701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theme="1"/>
      </top>
      <bottom style="thin">
        <color indexed="22"/>
      </bottom>
      <diagonal/>
    </border>
    <border>
      <left/>
      <right style="thin">
        <color indexed="22"/>
      </right>
      <top style="thin">
        <color theme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theme="0" tint="-0.14996795556505021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theme="1"/>
      </bottom>
      <diagonal/>
    </border>
    <border>
      <left/>
      <right style="thin">
        <color indexed="22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422">
    <xf numFmtId="0" fontId="0" fillId="0" borderId="0" xfId="0"/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9" xfId="0" applyBorder="1" applyAlignment="1">
      <alignment vertical="top"/>
    </xf>
    <xf numFmtId="0" fontId="0" fillId="4" borderId="9" xfId="0" applyFill="1" applyBorder="1" applyAlignment="1">
      <alignment vertical="top"/>
    </xf>
    <xf numFmtId="0" fontId="0" fillId="4" borderId="16" xfId="0" applyFill="1" applyBorder="1" applyAlignment="1">
      <alignment vertical="top"/>
    </xf>
    <xf numFmtId="0" fontId="0" fillId="5" borderId="0" xfId="0" applyFill="1"/>
    <xf numFmtId="0" fontId="0" fillId="0" borderId="19" xfId="0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2" xfId="0" applyBorder="1" applyAlignment="1">
      <alignment vertical="top"/>
    </xf>
    <xf numFmtId="0" fontId="0" fillId="4" borderId="26" xfId="0" applyFill="1" applyBorder="1" applyAlignment="1">
      <alignment vertical="top"/>
    </xf>
    <xf numFmtId="0" fontId="0" fillId="0" borderId="31" xfId="0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33" xfId="0" applyFill="1" applyBorder="1" applyAlignment="1">
      <alignment vertical="top"/>
    </xf>
    <xf numFmtId="0" fontId="0" fillId="4" borderId="34" xfId="0" applyFill="1" applyBorder="1" applyAlignment="1">
      <alignment vertical="top"/>
    </xf>
    <xf numFmtId="0" fontId="0" fillId="4" borderId="36" xfId="0" applyFill="1" applyBorder="1" applyAlignment="1">
      <alignment vertical="top"/>
    </xf>
    <xf numFmtId="0" fontId="0" fillId="4" borderId="37" xfId="0" applyFill="1" applyBorder="1" applyAlignment="1">
      <alignment vertical="top"/>
    </xf>
    <xf numFmtId="0" fontId="0" fillId="0" borderId="25" xfId="0" applyBorder="1" applyAlignment="1">
      <alignment vertical="top"/>
    </xf>
    <xf numFmtId="0" fontId="4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3" fillId="4" borderId="36" xfId="0" applyFont="1" applyFill="1" applyBorder="1"/>
    <xf numFmtId="0" fontId="3" fillId="4" borderId="37" xfId="0" applyFont="1" applyFill="1" applyBorder="1"/>
    <xf numFmtId="0" fontId="3" fillId="4" borderId="0" xfId="0" applyFont="1" applyFill="1" applyBorder="1"/>
    <xf numFmtId="0" fontId="3" fillId="4" borderId="41" xfId="0" applyFont="1" applyFill="1" applyBorder="1"/>
    <xf numFmtId="0" fontId="0" fillId="4" borderId="33" xfId="0" applyFont="1" applyFill="1" applyBorder="1" applyAlignment="1">
      <alignment vertical="top"/>
    </xf>
    <xf numFmtId="0" fontId="0" fillId="4" borderId="41" xfId="0" applyFill="1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36" xfId="0" applyFill="1" applyBorder="1" applyAlignment="1">
      <alignment horizontal="center" vertical="top"/>
    </xf>
    <xf numFmtId="0" fontId="2" fillId="4" borderId="9" xfId="0" applyFont="1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7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0" fillId="4" borderId="33" xfId="0" applyFont="1" applyFill="1" applyBorder="1" applyAlignment="1">
      <alignment horizontal="center" vertical="top"/>
    </xf>
    <xf numFmtId="164" fontId="0" fillId="4" borderId="33" xfId="0" applyNumberFormat="1" applyFont="1" applyFill="1" applyBorder="1" applyAlignment="1">
      <alignment horizontal="center" vertical="top"/>
    </xf>
    <xf numFmtId="164" fontId="0" fillId="4" borderId="34" xfId="0" applyNumberFormat="1" applyFont="1" applyFill="1" applyBorder="1" applyAlignment="1">
      <alignment horizontal="center" vertical="top"/>
    </xf>
    <xf numFmtId="164" fontId="0" fillId="0" borderId="40" xfId="0" applyNumberFormat="1" applyFont="1" applyBorder="1" applyAlignment="1">
      <alignment horizontal="center" vertical="top"/>
    </xf>
    <xf numFmtId="0" fontId="3" fillId="4" borderId="33" xfId="0" applyFont="1" applyFill="1" applyBorder="1" applyAlignment="1">
      <alignment horizontal="center"/>
    </xf>
    <xf numFmtId="0" fontId="0" fillId="0" borderId="19" xfId="0" applyBorder="1" applyAlignment="1">
      <alignment horizontal="center" vertical="top"/>
    </xf>
    <xf numFmtId="164" fontId="0" fillId="0" borderId="19" xfId="0" applyNumberFormat="1" applyBorder="1" applyAlignment="1">
      <alignment horizontal="center" vertical="top"/>
    </xf>
    <xf numFmtId="164" fontId="0" fillId="4" borderId="0" xfId="0" applyNumberFormat="1" applyFill="1" applyBorder="1" applyAlignment="1">
      <alignment horizontal="center" vertical="top"/>
    </xf>
    <xf numFmtId="0" fontId="0" fillId="4" borderId="33" xfId="0" applyFill="1" applyBorder="1" applyAlignment="1">
      <alignment horizontal="center" vertical="top"/>
    </xf>
    <xf numFmtId="164" fontId="0" fillId="4" borderId="33" xfId="0" applyNumberFormat="1" applyFill="1" applyBorder="1" applyAlignment="1">
      <alignment horizontal="center" vertical="top"/>
    </xf>
    <xf numFmtId="164" fontId="0" fillId="4" borderId="36" xfId="0" applyNumberForma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64" fontId="0" fillId="0" borderId="9" xfId="0" applyNumberFormat="1" applyBorder="1" applyAlignment="1">
      <alignment horizontal="center" vertical="top"/>
    </xf>
    <xf numFmtId="164" fontId="0" fillId="4" borderId="9" xfId="0" applyNumberFormat="1" applyFill="1" applyBorder="1" applyAlignment="1">
      <alignment horizontal="center" vertical="top"/>
    </xf>
    <xf numFmtId="164" fontId="0" fillId="4" borderId="34" xfId="0" applyNumberForma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4" borderId="32" xfId="0" applyFont="1" applyFill="1" applyBorder="1" applyAlignment="1">
      <alignment horizontal="center" vertical="top"/>
    </xf>
    <xf numFmtId="0" fontId="3" fillId="4" borderId="42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 vertical="top"/>
    </xf>
    <xf numFmtId="0" fontId="0" fillId="4" borderId="35" xfId="0" applyFont="1" applyFill="1" applyBorder="1" applyAlignment="1">
      <alignment horizontal="center" vertical="top"/>
    </xf>
    <xf numFmtId="0" fontId="0" fillId="4" borderId="10" xfId="0" applyFont="1" applyFill="1" applyBorder="1" applyAlignment="1">
      <alignment horizontal="center" vertical="top"/>
    </xf>
    <xf numFmtId="0" fontId="0" fillId="4" borderId="17" xfId="0" applyFont="1" applyFill="1" applyBorder="1" applyAlignment="1">
      <alignment horizontal="center" vertical="top"/>
    </xf>
    <xf numFmtId="0" fontId="0" fillId="4" borderId="27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64" fontId="0" fillId="0" borderId="11" xfId="0" applyNumberFormat="1" applyBorder="1" applyAlignment="1">
      <alignment horizontal="center"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164" fontId="0" fillId="0" borderId="48" xfId="0" applyNumberFormat="1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164" fontId="0" fillId="0" borderId="43" xfId="0" applyNumberFormat="1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164" fontId="0" fillId="0" borderId="46" xfId="0" applyNumberForma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top"/>
    </xf>
    <xf numFmtId="0" fontId="2" fillId="4" borderId="36" xfId="0" applyFont="1" applyFill="1" applyBorder="1" applyAlignment="1">
      <alignment horizontal="center" vertical="top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top"/>
    </xf>
    <xf numFmtId="0" fontId="0" fillId="0" borderId="47" xfId="0" applyFont="1" applyBorder="1" applyAlignment="1">
      <alignment vertical="top"/>
    </xf>
    <xf numFmtId="0" fontId="0" fillId="0" borderId="47" xfId="0" applyFont="1" applyFill="1" applyBorder="1" applyAlignment="1">
      <alignment vertical="top"/>
    </xf>
    <xf numFmtId="164" fontId="0" fillId="0" borderId="46" xfId="0" applyNumberFormat="1" applyFont="1" applyFill="1" applyBorder="1" applyAlignment="1">
      <alignment horizontal="center" vertical="top"/>
    </xf>
    <xf numFmtId="0" fontId="0" fillId="0" borderId="54" xfId="0" applyBorder="1" applyAlignment="1">
      <alignment vertical="top"/>
    </xf>
    <xf numFmtId="0" fontId="0" fillId="0" borderId="54" xfId="0" applyBorder="1" applyAlignment="1">
      <alignment horizontal="center" vertical="top"/>
    </xf>
    <xf numFmtId="0" fontId="0" fillId="0" borderId="54" xfId="0" applyFill="1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57" xfId="0" applyBorder="1" applyAlignment="1">
      <alignment horizontal="center" vertical="top"/>
    </xf>
    <xf numFmtId="0" fontId="0" fillId="0" borderId="57" xfId="0" applyFill="1" applyBorder="1" applyAlignment="1">
      <alignment vertical="top"/>
    </xf>
    <xf numFmtId="0" fontId="0" fillId="0" borderId="58" xfId="0" applyBorder="1" applyAlignment="1">
      <alignment vertical="top"/>
    </xf>
    <xf numFmtId="164" fontId="0" fillId="0" borderId="54" xfId="0" applyNumberFormat="1" applyBorder="1" applyAlignment="1">
      <alignment horizontal="center" vertical="top"/>
    </xf>
    <xf numFmtId="164" fontId="0" fillId="0" borderId="57" xfId="0" applyNumberForma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0" fillId="0" borderId="60" xfId="0" applyBorder="1" applyAlignment="1">
      <alignment vertical="top"/>
    </xf>
    <xf numFmtId="0" fontId="0" fillId="0" borderId="60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164" fontId="0" fillId="0" borderId="28" xfId="0" applyNumberFormat="1" applyBorder="1" applyAlignment="1">
      <alignment horizontal="center" vertical="top"/>
    </xf>
    <xf numFmtId="0" fontId="0" fillId="0" borderId="29" xfId="0" applyBorder="1" applyAlignment="1">
      <alignment vertical="top"/>
    </xf>
    <xf numFmtId="0" fontId="0" fillId="0" borderId="26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25" xfId="0" applyBorder="1" applyAlignment="1">
      <alignment horizontal="center" vertical="top"/>
    </xf>
    <xf numFmtId="164" fontId="0" fillId="0" borderId="25" xfId="0" applyNumberFormat="1" applyBorder="1" applyAlignment="1">
      <alignment horizontal="center" vertical="top"/>
    </xf>
    <xf numFmtId="0" fontId="2" fillId="5" borderId="63" xfId="0" applyFont="1" applyFill="1" applyBorder="1" applyAlignment="1">
      <alignment horizontal="center" vertical="top"/>
    </xf>
    <xf numFmtId="164" fontId="0" fillId="4" borderId="41" xfId="0" applyNumberFormat="1" applyFill="1" applyBorder="1" applyAlignment="1">
      <alignment horizontal="center" vertical="top"/>
    </xf>
    <xf numFmtId="164" fontId="0" fillId="0" borderId="64" xfId="0" applyNumberFormat="1" applyFont="1" applyBorder="1" applyAlignment="1">
      <alignment horizontal="center" vertical="top"/>
    </xf>
    <xf numFmtId="164" fontId="0" fillId="0" borderId="37" xfId="0" applyNumberFormat="1" applyFont="1" applyBorder="1" applyAlignment="1">
      <alignment horizontal="center" vertical="top"/>
    </xf>
    <xf numFmtId="0" fontId="2" fillId="5" borderId="66" xfId="0" applyFont="1" applyFill="1" applyBorder="1" applyAlignment="1">
      <alignment horizontal="center" vertical="top"/>
    </xf>
    <xf numFmtId="0" fontId="2" fillId="5" borderId="69" xfId="0" applyFont="1" applyFill="1" applyBorder="1" applyAlignment="1">
      <alignment horizontal="center" vertical="top"/>
    </xf>
    <xf numFmtId="0" fontId="2" fillId="5" borderId="70" xfId="0" applyFont="1" applyFill="1" applyBorder="1" applyAlignment="1">
      <alignment horizontal="center" vertical="top"/>
    </xf>
    <xf numFmtId="0" fontId="2" fillId="0" borderId="0" xfId="0" applyFont="1" applyAlignment="1"/>
    <xf numFmtId="164" fontId="2" fillId="0" borderId="39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top"/>
    </xf>
    <xf numFmtId="0" fontId="0" fillId="0" borderId="72" xfId="0" applyFill="1" applyBorder="1" applyAlignment="1">
      <alignment vertical="top"/>
    </xf>
    <xf numFmtId="0" fontId="0" fillId="0" borderId="72" xfId="0" applyBorder="1" applyAlignment="1">
      <alignment horizontal="center" vertical="top"/>
    </xf>
    <xf numFmtId="164" fontId="0" fillId="0" borderId="72" xfId="0" applyNumberFormat="1" applyBorder="1" applyAlignment="1">
      <alignment horizontal="center" vertical="top"/>
    </xf>
    <xf numFmtId="0" fontId="0" fillId="0" borderId="6" xfId="0" applyBorder="1" applyAlignment="1">
      <alignment vertical="top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0" fillId="0" borderId="45" xfId="0" applyBorder="1" applyAlignment="1">
      <alignment horizontal="center" vertical="top"/>
    </xf>
    <xf numFmtId="0" fontId="2" fillId="0" borderId="73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top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6" xfId="0" applyFill="1" applyBorder="1" applyAlignment="1">
      <alignment vertical="top"/>
    </xf>
    <xf numFmtId="0" fontId="0" fillId="0" borderId="46" xfId="0" applyFill="1" applyBorder="1" applyAlignment="1">
      <alignment horizontal="center" vertical="top"/>
    </xf>
    <xf numFmtId="164" fontId="0" fillId="0" borderId="46" xfId="0" applyNumberFormat="1" applyFill="1" applyBorder="1" applyAlignment="1">
      <alignment horizontal="center" vertical="top"/>
    </xf>
    <xf numFmtId="0" fontId="0" fillId="0" borderId="47" xfId="0" applyFill="1" applyBorder="1" applyAlignment="1">
      <alignment vertical="top"/>
    </xf>
    <xf numFmtId="0" fontId="0" fillId="0" borderId="74" xfId="0" applyFill="1" applyBorder="1" applyAlignment="1">
      <alignment vertical="top"/>
    </xf>
    <xf numFmtId="0" fontId="0" fillId="0" borderId="74" xfId="0" applyFill="1" applyBorder="1" applyAlignment="1">
      <alignment horizontal="center" vertical="top"/>
    </xf>
    <xf numFmtId="164" fontId="0" fillId="0" borderId="74" xfId="0" applyNumberFormat="1" applyFill="1" applyBorder="1" applyAlignment="1">
      <alignment horizontal="center" vertical="top"/>
    </xf>
    <xf numFmtId="0" fontId="0" fillId="0" borderId="75" xfId="0" applyFill="1" applyBorder="1" applyAlignment="1">
      <alignment vertical="top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top"/>
    </xf>
    <xf numFmtId="0" fontId="2" fillId="0" borderId="77" xfId="0" applyFont="1" applyFill="1" applyBorder="1" applyAlignment="1">
      <alignment horizontal="center" vertical="top"/>
    </xf>
    <xf numFmtId="0" fontId="2" fillId="0" borderId="7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0" fillId="0" borderId="0" xfId="0" applyFont="1"/>
    <xf numFmtId="0" fontId="2" fillId="0" borderId="82" xfId="0" applyFont="1" applyBorder="1" applyAlignment="1">
      <alignment horizontal="center" vertical="top"/>
    </xf>
    <xf numFmtId="0" fontId="0" fillId="0" borderId="50" xfId="0" applyFill="1" applyBorder="1" applyAlignment="1">
      <alignment vertical="top"/>
    </xf>
    <xf numFmtId="0" fontId="0" fillId="0" borderId="0" xfId="0"/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50" xfId="0" applyFill="1" applyBorder="1" applyAlignment="1">
      <alignment horizontal="center" vertical="top"/>
    </xf>
    <xf numFmtId="164" fontId="0" fillId="0" borderId="50" xfId="0" applyNumberFormat="1" applyFill="1" applyBorder="1" applyAlignment="1">
      <alignment horizontal="center" vertical="top"/>
    </xf>
    <xf numFmtId="0" fontId="2" fillId="0" borderId="83" xfId="0" applyFont="1" applyBorder="1" applyAlignment="1">
      <alignment horizontal="center" vertical="top"/>
    </xf>
    <xf numFmtId="0" fontId="0" fillId="0" borderId="83" xfId="0" applyFill="1" applyBorder="1" applyAlignment="1">
      <alignment vertical="top"/>
    </xf>
    <xf numFmtId="0" fontId="0" fillId="0" borderId="83" xfId="0" applyFill="1" applyBorder="1" applyAlignment="1">
      <alignment horizontal="center" vertical="top"/>
    </xf>
    <xf numFmtId="164" fontId="0" fillId="0" borderId="83" xfId="0" applyNumberFormat="1" applyFill="1" applyBorder="1" applyAlignment="1">
      <alignment horizontal="center" vertical="top"/>
    </xf>
    <xf numFmtId="0" fontId="0" fillId="0" borderId="84" xfId="0" applyFill="1" applyBorder="1" applyAlignment="1">
      <alignment vertical="top"/>
    </xf>
    <xf numFmtId="0" fontId="0" fillId="0" borderId="51" xfId="0" applyFill="1" applyBorder="1" applyAlignment="1">
      <alignment vertical="top"/>
    </xf>
    <xf numFmtId="0" fontId="2" fillId="0" borderId="85" xfId="0" applyFont="1" applyBorder="1" applyAlignment="1">
      <alignment horizontal="center" vertical="top"/>
    </xf>
    <xf numFmtId="0" fontId="0" fillId="0" borderId="86" xfId="0" applyBorder="1" applyAlignment="1">
      <alignment horizontal="center" vertical="top"/>
    </xf>
    <xf numFmtId="0" fontId="0" fillId="0" borderId="87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0" fontId="0" fillId="0" borderId="0" xfId="0"/>
    <xf numFmtId="0" fontId="5" fillId="0" borderId="83" xfId="0" applyFont="1" applyBorder="1" applyAlignment="1">
      <alignment vertical="top"/>
    </xf>
    <xf numFmtId="0" fontId="5" fillId="0" borderId="83" xfId="0" applyFont="1" applyFill="1" applyBorder="1" applyAlignment="1">
      <alignment vertical="top"/>
    </xf>
    <xf numFmtId="0" fontId="5" fillId="0" borderId="83" xfId="0" applyFont="1" applyBorder="1" applyAlignment="1">
      <alignment horizontal="center" vertical="top"/>
    </xf>
    <xf numFmtId="164" fontId="5" fillId="0" borderId="83" xfId="0" applyNumberFormat="1" applyFont="1" applyBorder="1" applyAlignment="1">
      <alignment horizontal="center" vertical="top"/>
    </xf>
    <xf numFmtId="164" fontId="0" fillId="0" borderId="83" xfId="0" applyNumberFormat="1" applyBorder="1" applyAlignment="1">
      <alignment horizontal="center" vertical="top"/>
    </xf>
    <xf numFmtId="0" fontId="5" fillId="0" borderId="84" xfId="0" applyFont="1" applyBorder="1" applyAlignment="1">
      <alignment vertical="top" wrapText="1"/>
    </xf>
    <xf numFmtId="0" fontId="5" fillId="0" borderId="46" xfId="0" applyFont="1" applyFill="1" applyBorder="1" applyAlignment="1">
      <alignment vertical="top"/>
    </xf>
    <xf numFmtId="164" fontId="5" fillId="0" borderId="46" xfId="0" applyNumberFormat="1" applyFont="1" applyBorder="1" applyAlignment="1">
      <alignment horizontal="center" vertical="top"/>
    </xf>
    <xf numFmtId="0" fontId="5" fillId="0" borderId="46" xfId="0" applyFont="1" applyBorder="1" applyAlignment="1">
      <alignment horizontal="center" vertical="top"/>
    </xf>
    <xf numFmtId="164" fontId="0" fillId="0" borderId="47" xfId="0" applyNumberFormat="1" applyBorder="1" applyAlignment="1">
      <alignment vertical="top"/>
    </xf>
    <xf numFmtId="0" fontId="2" fillId="0" borderId="74" xfId="0" applyFont="1" applyBorder="1" applyAlignment="1">
      <alignment horizontal="center" vertical="top"/>
    </xf>
    <xf numFmtId="0" fontId="0" fillId="0" borderId="74" xfId="0" applyBorder="1" applyAlignment="1">
      <alignment vertical="top"/>
    </xf>
    <xf numFmtId="0" fontId="0" fillId="0" borderId="74" xfId="0" applyBorder="1" applyAlignment="1">
      <alignment horizontal="center" vertical="top"/>
    </xf>
    <xf numFmtId="164" fontId="5" fillId="0" borderId="74" xfId="0" applyNumberFormat="1" applyFont="1" applyBorder="1" applyAlignment="1">
      <alignment horizontal="center" vertical="top"/>
    </xf>
    <xf numFmtId="0" fontId="5" fillId="0" borderId="74" xfId="0" applyFont="1" applyBorder="1" applyAlignment="1">
      <alignment horizontal="center" vertical="top"/>
    </xf>
    <xf numFmtId="164" fontId="0" fillId="0" borderId="74" xfId="0" applyNumberFormat="1" applyBorder="1" applyAlignment="1">
      <alignment horizontal="center" vertical="top"/>
    </xf>
    <xf numFmtId="164" fontId="0" fillId="0" borderId="75" xfId="0" applyNumberFormat="1" applyBorder="1" applyAlignment="1">
      <alignment vertical="top"/>
    </xf>
    <xf numFmtId="0" fontId="2" fillId="0" borderId="88" xfId="0" applyFont="1" applyBorder="1" applyAlignment="1">
      <alignment horizontal="center" vertical="top"/>
    </xf>
    <xf numFmtId="0" fontId="2" fillId="0" borderId="89" xfId="0" applyFont="1" applyBorder="1" applyAlignment="1">
      <alignment horizontal="center" vertical="top"/>
    </xf>
    <xf numFmtId="0" fontId="2" fillId="0" borderId="90" xfId="0" applyFont="1" applyBorder="1" applyAlignment="1">
      <alignment horizontal="center" vertical="top"/>
    </xf>
    <xf numFmtId="0" fontId="0" fillId="0" borderId="92" xfId="0" applyBorder="1" applyAlignment="1">
      <alignment horizontal="center" vertical="top"/>
    </xf>
    <xf numFmtId="0" fontId="0" fillId="0" borderId="93" xfId="0" applyBorder="1" applyAlignment="1">
      <alignment horizontal="center" vertical="top"/>
    </xf>
    <xf numFmtId="0" fontId="0" fillId="0" borderId="91" xfId="0" applyBorder="1" applyAlignment="1">
      <alignment horizontal="center" vertical="top"/>
    </xf>
    <xf numFmtId="164" fontId="0" fillId="0" borderId="80" xfId="0" applyNumberFormat="1" applyFill="1" applyBorder="1" applyAlignment="1">
      <alignment horizontal="center" vertical="top"/>
    </xf>
    <xf numFmtId="0" fontId="0" fillId="0" borderId="81" xfId="0" applyFill="1" applyBorder="1" applyAlignment="1">
      <alignment vertical="top"/>
    </xf>
    <xf numFmtId="0" fontId="0" fillId="5" borderId="94" xfId="0" applyFill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0" fillId="0" borderId="0" xfId="0"/>
    <xf numFmtId="0" fontId="0" fillId="0" borderId="2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22" xfId="0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2" fillId="0" borderId="1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top"/>
    </xf>
    <xf numFmtId="164" fontId="0" fillId="0" borderId="19" xfId="0" applyNumberFormat="1" applyFill="1" applyBorder="1" applyAlignment="1">
      <alignment horizontal="center" vertical="top"/>
    </xf>
    <xf numFmtId="164" fontId="0" fillId="0" borderId="2" xfId="0" applyNumberForma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164" fontId="0" fillId="0" borderId="23" xfId="0" applyNumberFormat="1" applyFill="1" applyBorder="1" applyAlignment="1">
      <alignment horizontal="center" vertical="top"/>
    </xf>
    <xf numFmtId="0" fontId="0" fillId="0" borderId="0" xfId="0"/>
    <xf numFmtId="0" fontId="0" fillId="0" borderId="19" xfId="0" applyBorder="1" applyAlignment="1">
      <alignment vertical="top"/>
    </xf>
    <xf numFmtId="0" fontId="0" fillId="5" borderId="46" xfId="0" applyFill="1" applyBorder="1" applyAlignment="1">
      <alignment vertical="top"/>
    </xf>
    <xf numFmtId="0" fontId="0" fillId="5" borderId="46" xfId="0" applyFill="1" applyBorder="1" applyAlignment="1">
      <alignment horizontal="center" vertical="top"/>
    </xf>
    <xf numFmtId="164" fontId="0" fillId="5" borderId="46" xfId="0" applyNumberFormat="1" applyFill="1" applyBorder="1" applyAlignment="1">
      <alignment horizontal="center" vertical="top"/>
    </xf>
    <xf numFmtId="0" fontId="2" fillId="5" borderId="43" xfId="0" applyFont="1" applyFill="1" applyBorder="1" applyAlignment="1">
      <alignment horizontal="center"/>
    </xf>
    <xf numFmtId="0" fontId="0" fillId="5" borderId="43" xfId="0" applyFill="1" applyBorder="1" applyAlignment="1">
      <alignment vertical="top"/>
    </xf>
    <xf numFmtId="0" fontId="0" fillId="5" borderId="43" xfId="0" applyFill="1" applyBorder="1" applyAlignment="1">
      <alignment horizontal="center" vertical="top"/>
    </xf>
    <xf numFmtId="164" fontId="0" fillId="5" borderId="43" xfId="0" applyNumberFormat="1" applyFill="1" applyBorder="1" applyAlignment="1">
      <alignment horizontal="center" vertical="top"/>
    </xf>
    <xf numFmtId="0" fontId="0" fillId="5" borderId="95" xfId="0" applyFill="1" applyBorder="1" applyAlignment="1">
      <alignment vertical="top"/>
    </xf>
    <xf numFmtId="0" fontId="2" fillId="5" borderId="46" xfId="0" applyFont="1" applyFill="1" applyBorder="1" applyAlignment="1">
      <alignment horizontal="center"/>
    </xf>
    <xf numFmtId="0" fontId="0" fillId="5" borderId="62" xfId="0" applyFill="1" applyBorder="1" applyAlignment="1">
      <alignment vertical="top" wrapText="1"/>
    </xf>
    <xf numFmtId="0" fontId="0" fillId="5" borderId="62" xfId="0" applyFill="1" applyBorder="1" applyAlignment="1">
      <alignment vertical="center" wrapText="1"/>
    </xf>
    <xf numFmtId="0" fontId="0" fillId="5" borderId="62" xfId="0" applyFill="1" applyBorder="1" applyAlignment="1">
      <alignment vertical="center"/>
    </xf>
    <xf numFmtId="0" fontId="0" fillId="5" borderId="62" xfId="0" applyFill="1" applyBorder="1" applyAlignment="1"/>
    <xf numFmtId="0" fontId="0" fillId="5" borderId="62" xfId="0" applyFill="1" applyBorder="1" applyAlignment="1"/>
    <xf numFmtId="0" fontId="2" fillId="5" borderId="74" xfId="0" applyFont="1" applyFill="1" applyBorder="1" applyAlignment="1">
      <alignment horizontal="center"/>
    </xf>
    <xf numFmtId="0" fontId="0" fillId="5" borderId="74" xfId="0" applyFill="1" applyBorder="1" applyAlignment="1">
      <alignment vertical="top"/>
    </xf>
    <xf numFmtId="0" fontId="0" fillId="5" borderId="74" xfId="0" applyFill="1" applyBorder="1" applyAlignment="1">
      <alignment horizontal="center" vertical="top"/>
    </xf>
    <xf numFmtId="164" fontId="0" fillId="5" borderId="74" xfId="0" applyNumberFormat="1" applyFill="1" applyBorder="1" applyAlignment="1">
      <alignment horizontal="center" vertical="top"/>
    </xf>
    <xf numFmtId="0" fontId="0" fillId="5" borderId="96" xfId="0" applyFill="1" applyBorder="1" applyAlignment="1">
      <alignment vertical="top" wrapText="1"/>
    </xf>
    <xf numFmtId="0" fontId="0" fillId="5" borderId="65" xfId="0" applyFill="1" applyBorder="1" applyAlignment="1">
      <alignment horizontal="center" vertical="top"/>
    </xf>
    <xf numFmtId="0" fontId="0" fillId="5" borderId="67" xfId="0" applyFill="1" applyBorder="1" applyAlignment="1">
      <alignment horizontal="center" vertical="top"/>
    </xf>
    <xf numFmtId="0" fontId="0" fillId="5" borderId="68" xfId="0" applyFill="1" applyBorder="1" applyAlignment="1">
      <alignment horizontal="center" vertical="top"/>
    </xf>
    <xf numFmtId="0" fontId="0" fillId="0" borderId="7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10" xfId="0" applyBorder="1" applyAlignment="1">
      <alignment horizontal="center" vertical="top"/>
    </xf>
    <xf numFmtId="0" fontId="0" fillId="0" borderId="0" xfId="0"/>
    <xf numFmtId="0" fontId="0" fillId="0" borderId="101" xfId="0" applyBorder="1" applyAlignment="1">
      <alignment vertical="top"/>
    </xf>
    <xf numFmtId="0" fontId="0" fillId="0" borderId="102" xfId="0" applyBorder="1" applyAlignment="1">
      <alignment vertical="top"/>
    </xf>
    <xf numFmtId="0" fontId="0" fillId="0" borderId="122" xfId="0" applyBorder="1" applyAlignment="1">
      <alignment horizontal="center" vertical="top"/>
    </xf>
    <xf numFmtId="0" fontId="0" fillId="0" borderId="0" xfId="0"/>
    <xf numFmtId="0" fontId="0" fillId="0" borderId="106" xfId="0" applyBorder="1" applyAlignment="1">
      <alignment vertical="top"/>
    </xf>
    <xf numFmtId="0" fontId="0" fillId="0" borderId="106" xfId="0" applyFill="1" applyBorder="1" applyAlignment="1">
      <alignment vertical="top"/>
    </xf>
    <xf numFmtId="0" fontId="0" fillId="0" borderId="107" xfId="0" applyBorder="1" applyAlignment="1">
      <alignment vertical="top"/>
    </xf>
    <xf numFmtId="0" fontId="0" fillId="0" borderId="111" xfId="0" applyBorder="1" applyAlignment="1">
      <alignment horizontal="center" vertical="top"/>
    </xf>
    <xf numFmtId="0" fontId="2" fillId="0" borderId="106" xfId="0" applyFont="1" applyBorder="1" applyAlignment="1">
      <alignment horizontal="center" vertical="top"/>
    </xf>
    <xf numFmtId="0" fontId="0" fillId="0" borderId="106" xfId="0" applyBorder="1" applyAlignment="1">
      <alignment horizontal="center" vertical="top"/>
    </xf>
    <xf numFmtId="164" fontId="0" fillId="0" borderId="106" xfId="0" applyNumberFormat="1" applyBorder="1" applyAlignment="1">
      <alignment horizontal="center" vertical="top"/>
    </xf>
    <xf numFmtId="0" fontId="0" fillId="4" borderId="42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horizontal="center" vertical="top"/>
    </xf>
    <xf numFmtId="164" fontId="0" fillId="4" borderId="0" xfId="0" applyNumberFormat="1" applyFill="1" applyBorder="1" applyAlignment="1">
      <alignment horizontal="center" vertical="top"/>
    </xf>
    <xf numFmtId="164" fontId="0" fillId="4" borderId="41" xfId="0" applyNumberFormat="1" applyFill="1" applyBorder="1" applyAlignment="1">
      <alignment horizontal="center" vertical="top"/>
    </xf>
    <xf numFmtId="164" fontId="0" fillId="0" borderId="64" xfId="0" applyNumberFormat="1" applyFont="1" applyBorder="1" applyAlignment="1">
      <alignment horizontal="center" vertical="top"/>
    </xf>
    <xf numFmtId="164" fontId="0" fillId="0" borderId="37" xfId="0" applyNumberFormat="1" applyFont="1" applyBorder="1" applyAlignment="1">
      <alignment horizontal="center" vertical="top"/>
    </xf>
    <xf numFmtId="0" fontId="0" fillId="4" borderId="41" xfId="0" applyFill="1" applyBorder="1" applyAlignment="1">
      <alignment vertical="top"/>
    </xf>
    <xf numFmtId="0" fontId="0" fillId="4" borderId="35" xfId="0" applyFont="1" applyFill="1" applyBorder="1" applyAlignment="1">
      <alignment horizontal="center" vertical="top"/>
    </xf>
    <xf numFmtId="0" fontId="0" fillId="4" borderId="36" xfId="0" applyFill="1" applyBorder="1" applyAlignment="1">
      <alignment horizontal="center" vertical="top"/>
    </xf>
    <xf numFmtId="0" fontId="0" fillId="4" borderId="36" xfId="0" applyFill="1" applyBorder="1" applyAlignment="1">
      <alignment vertical="top"/>
    </xf>
    <xf numFmtId="164" fontId="0" fillId="4" borderId="36" xfId="0" applyNumberFormat="1" applyFill="1" applyBorder="1" applyAlignment="1">
      <alignment horizontal="center" vertical="top"/>
    </xf>
    <xf numFmtId="0" fontId="0" fillId="4" borderId="32" xfId="0" applyFont="1" applyFill="1" applyBorder="1" applyAlignment="1">
      <alignment horizontal="center" vertical="top"/>
    </xf>
    <xf numFmtId="0" fontId="0" fillId="4" borderId="33" xfId="0" applyFill="1" applyBorder="1" applyAlignment="1">
      <alignment horizontal="center" vertical="top"/>
    </xf>
    <xf numFmtId="164" fontId="0" fillId="4" borderId="33" xfId="0" applyNumberFormat="1" applyFill="1" applyBorder="1" applyAlignment="1">
      <alignment horizontal="center" vertical="top"/>
    </xf>
    <xf numFmtId="164" fontId="0" fillId="0" borderId="111" xfId="0" applyNumberFormat="1" applyBorder="1" applyAlignment="1">
      <alignment horizontal="center" vertical="top"/>
    </xf>
    <xf numFmtId="0" fontId="2" fillId="0" borderId="99" xfId="0" applyFont="1" applyBorder="1" applyAlignment="1">
      <alignment horizontal="center" vertical="top"/>
    </xf>
    <xf numFmtId="0" fontId="0" fillId="0" borderId="99" xfId="0" applyFill="1" applyBorder="1" applyAlignment="1">
      <alignment vertical="top"/>
    </xf>
    <xf numFmtId="0" fontId="0" fillId="0" borderId="100" xfId="0" applyBorder="1" applyAlignment="1">
      <alignment vertical="top"/>
    </xf>
    <xf numFmtId="0" fontId="0" fillId="0" borderId="111" xfId="0" applyBorder="1" applyAlignment="1">
      <alignment vertical="top"/>
    </xf>
    <xf numFmtId="0" fontId="0" fillId="0" borderId="111" xfId="0" applyFill="1" applyBorder="1" applyAlignment="1">
      <alignment vertical="top"/>
    </xf>
    <xf numFmtId="0" fontId="0" fillId="0" borderId="125" xfId="0" applyBorder="1" applyAlignment="1">
      <alignment vertical="top"/>
    </xf>
    <xf numFmtId="0" fontId="2" fillId="0" borderId="111" xfId="0" applyFont="1" applyBorder="1" applyAlignment="1">
      <alignment horizontal="center" vertical="top"/>
    </xf>
    <xf numFmtId="0" fontId="2" fillId="0" borderId="123" xfId="0" applyFont="1" applyBorder="1" applyAlignment="1">
      <alignment horizontal="center" vertical="top"/>
    </xf>
    <xf numFmtId="0" fontId="2" fillId="0" borderId="111" xfId="0" applyFont="1" applyBorder="1" applyAlignment="1">
      <alignment horizontal="center"/>
    </xf>
    <xf numFmtId="0" fontId="2" fillId="0" borderId="127" xfId="0" applyFont="1" applyBorder="1" applyAlignment="1">
      <alignment horizontal="center" vertical="top"/>
    </xf>
    <xf numFmtId="0" fontId="0" fillId="0" borderId="127" xfId="0" applyFill="1" applyBorder="1" applyAlignment="1">
      <alignment vertical="top"/>
    </xf>
    <xf numFmtId="0" fontId="0" fillId="0" borderId="128" xfId="0" applyBorder="1" applyAlignment="1">
      <alignment vertical="top"/>
    </xf>
    <xf numFmtId="0" fontId="0" fillId="0" borderId="126" xfId="0" applyBorder="1" applyAlignment="1">
      <alignment horizontal="center" vertical="top"/>
    </xf>
    <xf numFmtId="0" fontId="0" fillId="0" borderId="98" xfId="0" applyBorder="1" applyAlignment="1">
      <alignment horizontal="center" vertical="top"/>
    </xf>
    <xf numFmtId="164" fontId="0" fillId="0" borderId="124" xfId="0" applyNumberFormat="1" applyBorder="1" applyAlignment="1">
      <alignment horizontal="center" vertical="top"/>
    </xf>
    <xf numFmtId="0" fontId="0" fillId="0" borderId="127" xfId="0" applyBorder="1" applyAlignment="1">
      <alignment horizontal="center" vertical="top"/>
    </xf>
    <xf numFmtId="164" fontId="0" fillId="0" borderId="127" xfId="0" applyNumberFormat="1" applyBorder="1" applyAlignment="1">
      <alignment horizontal="center" vertical="top"/>
    </xf>
    <xf numFmtId="0" fontId="0" fillId="0" borderId="99" xfId="0" applyBorder="1" applyAlignment="1">
      <alignment horizontal="center" vertical="top"/>
    </xf>
    <xf numFmtId="164" fontId="0" fillId="0" borderId="99" xfId="0" applyNumberFormat="1" applyBorder="1" applyAlignment="1">
      <alignment horizontal="center" vertical="top"/>
    </xf>
    <xf numFmtId="0" fontId="2" fillId="0" borderId="120" xfId="0" applyFont="1" applyBorder="1" applyAlignment="1">
      <alignment horizontal="center" vertical="top"/>
    </xf>
    <xf numFmtId="0" fontId="0" fillId="0" borderId="129" xfId="0" applyFont="1" applyBorder="1" applyAlignment="1">
      <alignment horizontal="center" vertical="top"/>
    </xf>
    <xf numFmtId="0" fontId="0" fillId="0" borderId="0" xfId="0"/>
    <xf numFmtId="0" fontId="0" fillId="0" borderId="106" xfId="0" applyBorder="1" applyAlignment="1">
      <alignment vertical="top"/>
    </xf>
    <xf numFmtId="0" fontId="2" fillId="0" borderId="106" xfId="0" applyFont="1" applyBorder="1" applyAlignment="1">
      <alignment horizontal="center" vertical="top"/>
    </xf>
    <xf numFmtId="0" fontId="0" fillId="0" borderId="114" xfId="0" applyBorder="1" applyAlignment="1">
      <alignment vertical="top"/>
    </xf>
    <xf numFmtId="0" fontId="0" fillId="0" borderId="106" xfId="0" applyBorder="1" applyAlignment="1">
      <alignment horizontal="center" vertical="top"/>
    </xf>
    <xf numFmtId="164" fontId="0" fillId="0" borderId="106" xfId="0" applyNumberFormat="1" applyBorder="1" applyAlignment="1">
      <alignment horizontal="center" vertical="top"/>
    </xf>
    <xf numFmtId="0" fontId="0" fillId="4" borderId="42" xfId="0" applyFont="1" applyFill="1" applyBorder="1" applyAlignment="1">
      <alignment horizontal="center" vertical="top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horizontal="center" vertical="top"/>
    </xf>
    <xf numFmtId="164" fontId="0" fillId="4" borderId="0" xfId="0" applyNumberFormat="1" applyFill="1" applyBorder="1" applyAlignment="1">
      <alignment horizontal="center" vertical="top"/>
    </xf>
    <xf numFmtId="0" fontId="0" fillId="4" borderId="41" xfId="0" applyFill="1" applyBorder="1" applyAlignment="1">
      <alignment vertical="top"/>
    </xf>
    <xf numFmtId="0" fontId="0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19" xfId="0" applyBorder="1" applyAlignment="1">
      <alignment horizontal="center" vertical="top"/>
    </xf>
    <xf numFmtId="164" fontId="0" fillId="0" borderId="19" xfId="0" applyNumberFormat="1" applyBorder="1" applyAlignment="1">
      <alignment horizontal="center" vertical="top"/>
    </xf>
    <xf numFmtId="0" fontId="0" fillId="0" borderId="26" xfId="0" applyBorder="1" applyAlignment="1">
      <alignment vertical="top"/>
    </xf>
    <xf numFmtId="0" fontId="0" fillId="0" borderId="115" xfId="0" applyFont="1" applyBorder="1" applyAlignment="1">
      <alignment horizontal="center" vertical="top"/>
    </xf>
    <xf numFmtId="0" fontId="0" fillId="0" borderId="116" xfId="0" applyBorder="1" applyAlignment="1">
      <alignment vertical="top"/>
    </xf>
    <xf numFmtId="0" fontId="0" fillId="4" borderId="32" xfId="0" applyFont="1" applyFill="1" applyBorder="1" applyAlignment="1">
      <alignment horizontal="center" vertical="top"/>
    </xf>
    <xf numFmtId="0" fontId="2" fillId="4" borderId="33" xfId="0" applyFont="1" applyFill="1" applyBorder="1" applyAlignment="1">
      <alignment horizontal="center" vertical="top"/>
    </xf>
    <xf numFmtId="0" fontId="0" fillId="4" borderId="33" xfId="0" applyFill="1" applyBorder="1" applyAlignment="1">
      <alignment vertical="top"/>
    </xf>
    <xf numFmtId="0" fontId="0" fillId="4" borderId="33" xfId="0" applyFill="1" applyBorder="1" applyAlignment="1">
      <alignment horizontal="center" vertical="top"/>
    </xf>
    <xf numFmtId="164" fontId="0" fillId="4" borderId="33" xfId="0" applyNumberFormat="1" applyFill="1" applyBorder="1" applyAlignment="1">
      <alignment horizontal="center" vertical="top"/>
    </xf>
    <xf numFmtId="164" fontId="0" fillId="4" borderId="34" xfId="0" applyNumberFormat="1" applyFill="1" applyBorder="1" applyAlignment="1">
      <alignment horizontal="center" vertical="top"/>
    </xf>
    <xf numFmtId="164" fontId="0" fillId="0" borderId="48" xfId="0" applyNumberFormat="1" applyFont="1" applyBorder="1" applyAlignment="1">
      <alignment horizontal="center" vertical="top"/>
    </xf>
    <xf numFmtId="164" fontId="0" fillId="0" borderId="40" xfId="0" applyNumberFormat="1" applyFont="1" applyBorder="1" applyAlignment="1">
      <alignment horizontal="center" vertical="top"/>
    </xf>
    <xf numFmtId="0" fontId="0" fillId="4" borderId="34" xfId="0" applyFill="1" applyBorder="1" applyAlignment="1">
      <alignment vertical="top"/>
    </xf>
    <xf numFmtId="0" fontId="2" fillId="0" borderId="107" xfId="0" applyFont="1" applyFill="1" applyBorder="1" applyAlignment="1">
      <alignment horizontal="center" vertical="top"/>
    </xf>
    <xf numFmtId="0" fontId="0" fillId="0" borderId="105" xfId="0" applyBorder="1" applyAlignment="1">
      <alignment vertical="top"/>
    </xf>
    <xf numFmtId="0" fontId="2" fillId="0" borderId="104" xfId="0" applyFont="1" applyFill="1" applyBorder="1" applyAlignment="1">
      <alignment horizontal="center" vertical="top"/>
    </xf>
    <xf numFmtId="0" fontId="2" fillId="0" borderId="121" xfId="0" applyFont="1" applyFill="1" applyBorder="1" applyAlignment="1">
      <alignment horizontal="center" vertical="top"/>
    </xf>
    <xf numFmtId="0" fontId="0" fillId="0" borderId="130" xfId="0" applyBorder="1" applyAlignment="1">
      <alignment vertical="top"/>
    </xf>
    <xf numFmtId="0" fontId="0" fillId="0" borderId="120" xfId="0" applyBorder="1" applyAlignment="1">
      <alignment vertical="top"/>
    </xf>
    <xf numFmtId="0" fontId="0" fillId="0" borderId="120" xfId="0" applyBorder="1" applyAlignment="1">
      <alignment horizontal="center" vertical="top"/>
    </xf>
    <xf numFmtId="164" fontId="0" fillId="0" borderId="120" xfId="0" applyNumberFormat="1" applyBorder="1" applyAlignment="1">
      <alignment horizontal="center" vertical="top"/>
    </xf>
    <xf numFmtId="0" fontId="0" fillId="0" borderId="131" xfId="0" applyBorder="1" applyAlignment="1">
      <alignment vertical="top"/>
    </xf>
    <xf numFmtId="0" fontId="0" fillId="0" borderId="132" xfId="0" applyBorder="1" applyAlignment="1">
      <alignment horizontal="center" vertical="top"/>
    </xf>
    <xf numFmtId="0" fontId="2" fillId="0" borderId="133" xfId="0" applyFont="1" applyBorder="1" applyAlignment="1">
      <alignment horizontal="center" vertical="top"/>
    </xf>
    <xf numFmtId="0" fontId="0" fillId="0" borderId="133" xfId="0" applyBorder="1" applyAlignment="1">
      <alignment vertical="top"/>
    </xf>
    <xf numFmtId="0" fontId="0" fillId="0" borderId="134" xfId="0" applyBorder="1" applyAlignment="1">
      <alignment horizontal="center" vertical="top"/>
    </xf>
    <xf numFmtId="0" fontId="0" fillId="0" borderId="133" xfId="0" applyBorder="1" applyAlignment="1">
      <alignment horizontal="center" vertical="top"/>
    </xf>
    <xf numFmtId="164" fontId="0" fillId="0" borderId="133" xfId="0" applyNumberFormat="1" applyBorder="1" applyAlignment="1">
      <alignment horizontal="center" vertical="top"/>
    </xf>
    <xf numFmtId="0" fontId="0" fillId="0" borderId="0" xfId="0"/>
    <xf numFmtId="0" fontId="0" fillId="0" borderId="97" xfId="0" applyBorder="1" applyAlignment="1">
      <alignment vertical="top"/>
    </xf>
    <xf numFmtId="0" fontId="2" fillId="0" borderId="72" xfId="0" applyFont="1" applyBorder="1" applyAlignment="1">
      <alignment horizontal="center" vertical="top"/>
    </xf>
    <xf numFmtId="0" fontId="0" fillId="0" borderId="72" xfId="0" applyFill="1" applyBorder="1" applyAlignment="1">
      <alignment vertical="top"/>
    </xf>
    <xf numFmtId="0" fontId="0" fillId="0" borderId="72" xfId="0" applyBorder="1" applyAlignment="1">
      <alignment horizontal="center" vertical="top"/>
    </xf>
    <xf numFmtId="164" fontId="0" fillId="0" borderId="72" xfId="0" applyNumberFormat="1" applyBorder="1" applyAlignment="1">
      <alignment horizontal="center" vertical="top"/>
    </xf>
    <xf numFmtId="0" fontId="0" fillId="0" borderId="119" xfId="0" applyBorder="1" applyAlignment="1">
      <alignment vertical="top"/>
    </xf>
    <xf numFmtId="0" fontId="2" fillId="0" borderId="103" xfId="0" applyFont="1" applyFill="1" applyBorder="1" applyAlignment="1">
      <alignment horizontal="center" vertical="top"/>
    </xf>
    <xf numFmtId="0" fontId="0" fillId="0" borderId="106" xfId="0" applyBorder="1" applyAlignment="1">
      <alignment vertical="top"/>
    </xf>
    <xf numFmtId="0" fontId="0" fillId="0" borderId="106" xfId="0" applyFill="1" applyBorder="1" applyAlignment="1">
      <alignment vertical="top"/>
    </xf>
    <xf numFmtId="0" fontId="0" fillId="0" borderId="109" xfId="0" applyBorder="1" applyAlignment="1">
      <alignment vertical="top"/>
    </xf>
    <xf numFmtId="0" fontId="0" fillId="0" borderId="107" xfId="0" applyBorder="1" applyAlignment="1">
      <alignment vertical="top"/>
    </xf>
    <xf numFmtId="0" fontId="0" fillId="0" borderId="113" xfId="0" applyBorder="1" applyAlignment="1">
      <alignment horizontal="center" vertical="top"/>
    </xf>
    <xf numFmtId="0" fontId="0" fillId="0" borderId="111" xfId="0" applyBorder="1" applyAlignment="1">
      <alignment horizontal="center" vertical="top"/>
    </xf>
    <xf numFmtId="0" fontId="0" fillId="0" borderId="108" xfId="0" applyBorder="1" applyAlignment="1">
      <alignment horizontal="center" vertical="top"/>
    </xf>
    <xf numFmtId="164" fontId="0" fillId="0" borderId="108" xfId="0" applyNumberFormat="1" applyBorder="1" applyAlignment="1">
      <alignment horizontal="center" vertical="top"/>
    </xf>
    <xf numFmtId="0" fontId="2" fillId="0" borderId="106" xfId="0" applyFont="1" applyBorder="1" applyAlignment="1">
      <alignment horizontal="center" vertical="top"/>
    </xf>
    <xf numFmtId="0" fontId="0" fillId="0" borderId="114" xfId="0" applyBorder="1" applyAlignment="1">
      <alignment vertical="top"/>
    </xf>
    <xf numFmtId="0" fontId="0" fillId="0" borderId="114" xfId="0" applyBorder="1" applyAlignment="1">
      <alignment horizontal="center" vertical="top"/>
    </xf>
    <xf numFmtId="0" fontId="0" fillId="0" borderId="112" xfId="0" applyBorder="1" applyAlignment="1">
      <alignment horizontal="center" vertical="top"/>
    </xf>
    <xf numFmtId="0" fontId="0" fillId="0" borderId="106" xfId="0" applyBorder="1" applyAlignment="1">
      <alignment horizontal="center" vertical="top"/>
    </xf>
    <xf numFmtId="1" fontId="0" fillId="0" borderId="8" xfId="0" applyNumberFormat="1" applyBorder="1" applyAlignment="1">
      <alignment horizontal="center" vertical="top"/>
    </xf>
    <xf numFmtId="164" fontId="0" fillId="0" borderId="106" xfId="0" applyNumberFormat="1" applyBorder="1" applyAlignment="1">
      <alignment horizontal="center" vertical="top"/>
    </xf>
    <xf numFmtId="164" fontId="0" fillId="0" borderId="8" xfId="0" applyNumberFormat="1" applyBorder="1" applyAlignment="1">
      <alignment horizontal="center" vertical="top"/>
    </xf>
    <xf numFmtId="1" fontId="0" fillId="0" borderId="106" xfId="0" applyNumberFormat="1" applyBorder="1" applyAlignment="1">
      <alignment horizontal="center" vertical="top"/>
    </xf>
    <xf numFmtId="0" fontId="0" fillId="0" borderId="114" xfId="0" applyFill="1" applyBorder="1" applyAlignment="1">
      <alignment vertical="top"/>
    </xf>
    <xf numFmtId="0" fontId="0" fillId="0" borderId="114" xfId="0" applyFill="1" applyBorder="1" applyAlignment="1">
      <alignment horizontal="center" vertical="top"/>
    </xf>
    <xf numFmtId="0" fontId="0" fillId="0" borderId="112" xfId="0" applyFill="1" applyBorder="1" applyAlignment="1">
      <alignment horizontal="center" vertical="top"/>
    </xf>
    <xf numFmtId="0" fontId="0" fillId="0" borderId="106" xfId="0" applyFill="1" applyBorder="1" applyAlignment="1">
      <alignment horizontal="center" vertical="top"/>
    </xf>
    <xf numFmtId="1" fontId="0" fillId="0" borderId="106" xfId="0" applyNumberFormat="1" applyFill="1" applyBorder="1" applyAlignment="1">
      <alignment horizontal="center" vertical="top"/>
    </xf>
    <xf numFmtId="0" fontId="2" fillId="0" borderId="106" xfId="0" applyFont="1" applyFill="1" applyBorder="1" applyAlignment="1">
      <alignment horizontal="center" vertical="top"/>
    </xf>
    <xf numFmtId="0" fontId="2" fillId="0" borderId="109" xfId="0" applyFont="1" applyFill="1" applyBorder="1" applyAlignment="1">
      <alignment horizontal="center" vertical="top"/>
    </xf>
    <xf numFmtId="0" fontId="2" fillId="0" borderId="107" xfId="0" applyFont="1" applyFill="1" applyBorder="1" applyAlignment="1">
      <alignment horizontal="center" vertical="top"/>
    </xf>
    <xf numFmtId="0" fontId="0" fillId="0" borderId="108" xfId="0" applyFill="1" applyBorder="1" applyAlignment="1">
      <alignment vertical="top"/>
    </xf>
    <xf numFmtId="1" fontId="0" fillId="0" borderId="111" xfId="0" applyNumberFormat="1" applyBorder="1" applyAlignment="1">
      <alignment horizontal="center" vertical="top"/>
    </xf>
    <xf numFmtId="164" fontId="0" fillId="0" borderId="111" xfId="0" applyNumberFormat="1" applyBorder="1" applyAlignment="1">
      <alignment horizontal="center" vertical="top"/>
    </xf>
    <xf numFmtId="164" fontId="0" fillId="0" borderId="106" xfId="0" applyNumberFormat="1" applyFont="1" applyFill="1" applyBorder="1" applyAlignment="1">
      <alignment horizontal="center" vertical="top"/>
    </xf>
    <xf numFmtId="0" fontId="0" fillId="0" borderId="106" xfId="0" applyFont="1" applyFill="1" applyBorder="1" applyAlignment="1">
      <alignment vertical="top"/>
    </xf>
    <xf numFmtId="0" fontId="0" fillId="0" borderId="113" xfId="0" applyFill="1" applyBorder="1" applyAlignment="1">
      <alignment vertical="top"/>
    </xf>
    <xf numFmtId="0" fontId="0" fillId="0" borderId="114" xfId="0" applyFont="1" applyFill="1" applyBorder="1" applyAlignment="1">
      <alignment vertical="top"/>
    </xf>
    <xf numFmtId="164" fontId="0" fillId="0" borderId="106" xfId="0" applyNumberFormat="1" applyFill="1" applyBorder="1" applyAlignment="1">
      <alignment horizontal="center" vertical="top"/>
    </xf>
    <xf numFmtId="0" fontId="0" fillId="0" borderId="107" xfId="0" applyFill="1" applyBorder="1" applyAlignment="1">
      <alignment vertical="top"/>
    </xf>
    <xf numFmtId="0" fontId="0" fillId="0" borderId="112" xfId="0" applyFont="1" applyFill="1" applyBorder="1" applyAlignment="1">
      <alignment vertical="top"/>
    </xf>
    <xf numFmtId="0" fontId="0" fillId="0" borderId="112" xfId="0" applyFill="1" applyBorder="1" applyAlignment="1">
      <alignment vertical="top"/>
    </xf>
    <xf numFmtId="0" fontId="0" fillId="0" borderId="117" xfId="0" applyFont="1" applyFill="1" applyBorder="1" applyAlignment="1">
      <alignment horizontal="center" vertical="top"/>
    </xf>
    <xf numFmtId="0" fontId="0" fillId="0" borderId="112" xfId="0" applyFont="1" applyFill="1" applyBorder="1" applyAlignment="1">
      <alignment horizontal="center" vertical="top"/>
    </xf>
    <xf numFmtId="164" fontId="0" fillId="0" borderId="112" xfId="0" applyNumberFormat="1" applyFont="1" applyFill="1" applyBorder="1" applyAlignment="1">
      <alignment horizontal="center" vertical="top"/>
    </xf>
    <xf numFmtId="164" fontId="0" fillId="0" borderId="112" xfId="0" applyNumberFormat="1" applyFill="1" applyBorder="1" applyAlignment="1">
      <alignment horizontal="center" vertical="top"/>
    </xf>
    <xf numFmtId="0" fontId="0" fillId="0" borderId="118" xfId="0" applyFill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0" fontId="0" fillId="0" borderId="117" xfId="0" applyFont="1" applyFill="1" applyBorder="1" applyAlignment="1">
      <alignment vertical="top"/>
    </xf>
    <xf numFmtId="0" fontId="0" fillId="0" borderId="117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114" xfId="0" applyFont="1" applyFill="1" applyBorder="1" applyAlignment="1">
      <alignment horizontal="center" vertical="top"/>
    </xf>
    <xf numFmtId="0" fontId="0" fillId="0" borderId="117" xfId="0" applyFill="1" applyBorder="1" applyAlignment="1">
      <alignment horizontal="center" vertical="top"/>
    </xf>
    <xf numFmtId="0" fontId="0" fillId="0" borderId="106" xfId="0" applyFont="1" applyFill="1" applyBorder="1" applyAlignment="1">
      <alignment horizontal="center" vertical="top"/>
    </xf>
    <xf numFmtId="1" fontId="0" fillId="0" borderId="112" xfId="0" applyNumberFormat="1" applyFill="1" applyBorder="1" applyAlignment="1">
      <alignment horizontal="center" vertical="top"/>
    </xf>
    <xf numFmtId="1" fontId="0" fillId="0" borderId="106" xfId="0" applyNumberFormat="1" applyFont="1" applyFill="1" applyBorder="1" applyAlignment="1">
      <alignment horizontal="center" vertical="top"/>
    </xf>
    <xf numFmtId="0" fontId="6" fillId="0" borderId="107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5"/>
  <sheetViews>
    <sheetView showGridLines="0" tabSelected="1" workbookViewId="0">
      <pane ySplit="4" topLeftCell="A172" activePane="bottomLeft" state="frozenSplit"/>
      <selection pane="bottomLeft" activeCell="Q27" sqref="Q27"/>
    </sheetView>
  </sheetViews>
  <sheetFormatPr defaultRowHeight="12.75"/>
  <cols>
    <col min="1" max="1" width="14.33203125" bestFit="1" customWidth="1"/>
    <col min="2" max="2" width="13.83203125" bestFit="1" customWidth="1"/>
    <col min="3" max="3" width="19" bestFit="1" customWidth="1"/>
    <col min="4" max="4" width="17" style="4" customWidth="1"/>
    <col min="5" max="5" width="23.6640625" customWidth="1"/>
    <col min="6" max="6" width="29.6640625" bestFit="1" customWidth="1"/>
    <col min="7" max="7" width="10.33203125" customWidth="1"/>
    <col min="8" max="8" width="7.5" customWidth="1"/>
    <col min="9" max="9" width="10.6640625" customWidth="1"/>
    <col min="10" max="10" width="12.83203125" bestFit="1" customWidth="1"/>
    <col min="11" max="11" width="16.5" bestFit="1" customWidth="1"/>
    <col min="12" max="12" width="18.1640625" bestFit="1" customWidth="1"/>
    <col min="13" max="14" width="8.33203125" customWidth="1"/>
    <col min="15" max="15" width="14.6640625" customWidth="1"/>
    <col min="16" max="16" width="15.33203125" bestFit="1" customWidth="1"/>
    <col min="17" max="17" width="73.83203125" customWidth="1"/>
  </cols>
  <sheetData>
    <row r="1" spans="1:17">
      <c r="A1" s="145" t="s">
        <v>147</v>
      </c>
      <c r="B1" s="146"/>
      <c r="C1" s="130">
        <f>O38+O43+O50+O63+O75+O86+O98+O104+O114+O122+O127+O140+O145+O164+O182+O185</f>
        <v>36684818200</v>
      </c>
      <c r="D1" s="130">
        <f>P38+P43+P50+P63+P75+P86+P98+P104+P114+P122+P127+P140+P145+P164+P182+P185</f>
        <v>51054582550</v>
      </c>
      <c r="E1" s="129"/>
      <c r="F1" s="129"/>
    </row>
    <row r="3" spans="1:17">
      <c r="A3" s="43" t="s">
        <v>9</v>
      </c>
      <c r="B3" s="137" t="s">
        <v>6</v>
      </c>
      <c r="C3" s="138"/>
      <c r="D3" s="139"/>
      <c r="E3" s="137" t="s">
        <v>2</v>
      </c>
      <c r="F3" s="138"/>
      <c r="G3" s="138"/>
      <c r="H3" s="138"/>
      <c r="I3" s="138"/>
      <c r="J3" s="138"/>
      <c r="K3" s="138"/>
      <c r="L3" s="139"/>
      <c r="M3" s="140" t="s">
        <v>11</v>
      </c>
      <c r="N3" s="140"/>
      <c r="O3" s="140" t="s">
        <v>12</v>
      </c>
      <c r="P3" s="140"/>
    </row>
    <row r="4" spans="1:17" ht="38.25">
      <c r="A4" s="30" t="s">
        <v>8</v>
      </c>
      <c r="B4" s="31" t="s">
        <v>0</v>
      </c>
      <c r="C4" s="31" t="s">
        <v>1</v>
      </c>
      <c r="D4" s="21" t="s">
        <v>85</v>
      </c>
      <c r="E4" s="44" t="s">
        <v>3</v>
      </c>
      <c r="F4" s="45" t="s">
        <v>13</v>
      </c>
      <c r="G4" s="23" t="s">
        <v>87</v>
      </c>
      <c r="H4" s="23" t="s">
        <v>7</v>
      </c>
      <c r="I4" s="23" t="s">
        <v>86</v>
      </c>
      <c r="J4" s="23" t="s">
        <v>90</v>
      </c>
      <c r="K4" s="23" t="s">
        <v>4</v>
      </c>
      <c r="L4" s="23" t="s">
        <v>10</v>
      </c>
      <c r="M4" s="23" t="s">
        <v>88</v>
      </c>
      <c r="N4" s="23" t="s">
        <v>89</v>
      </c>
      <c r="O4" s="23" t="s">
        <v>14</v>
      </c>
      <c r="P4" s="23" t="s">
        <v>15</v>
      </c>
      <c r="Q4" s="22" t="s">
        <v>5</v>
      </c>
    </row>
    <row r="5" spans="1:17" ht="12.75" customHeight="1">
      <c r="A5" s="410" t="s">
        <v>148</v>
      </c>
      <c r="B5" s="411" t="s">
        <v>35</v>
      </c>
      <c r="C5" s="411" t="s">
        <v>36</v>
      </c>
      <c r="D5" s="392">
        <v>19066</v>
      </c>
      <c r="E5" s="399" t="s">
        <v>19</v>
      </c>
      <c r="F5" s="394" t="s">
        <v>20</v>
      </c>
      <c r="G5" s="373">
        <v>765</v>
      </c>
      <c r="H5" s="374">
        <v>1</v>
      </c>
      <c r="I5" s="375">
        <v>4000</v>
      </c>
      <c r="J5" s="395">
        <v>92</v>
      </c>
      <c r="K5" s="376">
        <v>5550000</v>
      </c>
      <c r="L5" s="376" t="s">
        <v>35</v>
      </c>
      <c r="M5" s="374">
        <v>0.5</v>
      </c>
      <c r="N5" s="374">
        <v>0.6</v>
      </c>
      <c r="O5" s="396">
        <v>255300000</v>
      </c>
      <c r="P5" s="396">
        <v>306360000</v>
      </c>
      <c r="Q5" s="371" t="s">
        <v>18</v>
      </c>
    </row>
    <row r="6" spans="1:17">
      <c r="A6" s="398" t="s">
        <v>148</v>
      </c>
      <c r="B6" s="377" t="s">
        <v>35</v>
      </c>
      <c r="C6" s="377" t="s">
        <v>36</v>
      </c>
      <c r="D6" s="393">
        <v>19066</v>
      </c>
      <c r="E6" s="378" t="s">
        <v>25</v>
      </c>
      <c r="F6" s="369" t="s">
        <v>26</v>
      </c>
      <c r="G6" s="379">
        <v>765</v>
      </c>
      <c r="H6" s="380">
        <v>1</v>
      </c>
      <c r="I6" s="381">
        <v>4000</v>
      </c>
      <c r="J6" s="385">
        <v>26</v>
      </c>
      <c r="K6" s="383">
        <v>5550000</v>
      </c>
      <c r="L6" s="383" t="s">
        <v>35</v>
      </c>
      <c r="M6" s="380">
        <v>0.5</v>
      </c>
      <c r="N6" s="380">
        <v>0.6</v>
      </c>
      <c r="O6" s="383">
        <v>72150000</v>
      </c>
      <c r="P6" s="383">
        <v>86580000</v>
      </c>
      <c r="Q6" s="372" t="s">
        <v>18</v>
      </c>
    </row>
    <row r="7" spans="1:17">
      <c r="A7" s="398" t="s">
        <v>148</v>
      </c>
      <c r="B7" s="377" t="s">
        <v>35</v>
      </c>
      <c r="C7" s="377" t="s">
        <v>36</v>
      </c>
      <c r="D7" s="393">
        <v>19066</v>
      </c>
      <c r="E7" s="378" t="s">
        <v>27</v>
      </c>
      <c r="F7" s="369" t="s">
        <v>26</v>
      </c>
      <c r="G7" s="379">
        <v>765</v>
      </c>
      <c r="H7" s="380">
        <v>1</v>
      </c>
      <c r="I7" s="381">
        <v>4000</v>
      </c>
      <c r="J7" s="385">
        <v>20</v>
      </c>
      <c r="K7" s="383">
        <v>5550000</v>
      </c>
      <c r="L7" s="383" t="s">
        <v>35</v>
      </c>
      <c r="M7" s="380">
        <v>0.5</v>
      </c>
      <c r="N7" s="380">
        <v>0.6</v>
      </c>
      <c r="O7" s="383">
        <v>55500000</v>
      </c>
      <c r="P7" s="383">
        <v>66600000</v>
      </c>
      <c r="Q7" s="372" t="s">
        <v>18</v>
      </c>
    </row>
    <row r="8" spans="1:17">
      <c r="A8" s="398" t="s">
        <v>148</v>
      </c>
      <c r="B8" s="377" t="s">
        <v>35</v>
      </c>
      <c r="C8" s="377" t="s">
        <v>36</v>
      </c>
      <c r="D8" s="393">
        <v>19066</v>
      </c>
      <c r="E8" s="378" t="s">
        <v>27</v>
      </c>
      <c r="F8" s="369" t="s">
        <v>20</v>
      </c>
      <c r="G8" s="379">
        <v>765</v>
      </c>
      <c r="H8" s="380">
        <v>1</v>
      </c>
      <c r="I8" s="381">
        <v>4000</v>
      </c>
      <c r="J8" s="385">
        <v>211</v>
      </c>
      <c r="K8" s="383">
        <v>5550000</v>
      </c>
      <c r="L8" s="383" t="s">
        <v>35</v>
      </c>
      <c r="M8" s="380">
        <v>0.5</v>
      </c>
      <c r="N8" s="380">
        <v>0.6</v>
      </c>
      <c r="O8" s="383">
        <v>585525000</v>
      </c>
      <c r="P8" s="383">
        <v>702630000</v>
      </c>
      <c r="Q8" s="372" t="s">
        <v>18</v>
      </c>
    </row>
    <row r="9" spans="1:17">
      <c r="A9" s="398" t="s">
        <v>148</v>
      </c>
      <c r="B9" s="377" t="s">
        <v>35</v>
      </c>
      <c r="C9" s="377" t="s">
        <v>36</v>
      </c>
      <c r="D9" s="393">
        <v>19066</v>
      </c>
      <c r="E9" s="378" t="s">
        <v>24</v>
      </c>
      <c r="F9" s="369" t="s">
        <v>30</v>
      </c>
      <c r="G9" s="379">
        <v>765</v>
      </c>
      <c r="H9" s="380">
        <v>1</v>
      </c>
      <c r="I9" s="381">
        <v>4000</v>
      </c>
      <c r="J9" s="382">
        <v>141</v>
      </c>
      <c r="K9" s="383">
        <v>5550000</v>
      </c>
      <c r="L9" s="383" t="s">
        <v>35</v>
      </c>
      <c r="M9" s="380">
        <v>0.5</v>
      </c>
      <c r="N9" s="380">
        <v>0.6</v>
      </c>
      <c r="O9" s="384">
        <v>391275000</v>
      </c>
      <c r="P9" s="384">
        <v>469530000</v>
      </c>
      <c r="Q9" s="372" t="s">
        <v>18</v>
      </c>
    </row>
    <row r="10" spans="1:17">
      <c r="A10" s="398" t="s">
        <v>148</v>
      </c>
      <c r="B10" s="377" t="s">
        <v>35</v>
      </c>
      <c r="C10" s="377" t="s">
        <v>36</v>
      </c>
      <c r="D10" s="393">
        <v>19066</v>
      </c>
      <c r="E10" s="386" t="s">
        <v>31</v>
      </c>
      <c r="F10" s="370" t="s">
        <v>24</v>
      </c>
      <c r="G10" s="387">
        <v>765</v>
      </c>
      <c r="H10" s="388">
        <v>1</v>
      </c>
      <c r="I10" s="389">
        <v>4000</v>
      </c>
      <c r="J10" s="390">
        <v>105</v>
      </c>
      <c r="K10" s="383">
        <v>5550000</v>
      </c>
      <c r="L10" s="383" t="s">
        <v>35</v>
      </c>
      <c r="M10" s="380">
        <v>0.5</v>
      </c>
      <c r="N10" s="380">
        <v>0.6</v>
      </c>
      <c r="O10" s="383">
        <v>291375000</v>
      </c>
      <c r="P10" s="383">
        <v>349650000</v>
      </c>
      <c r="Q10" s="372" t="s">
        <v>18</v>
      </c>
    </row>
    <row r="11" spans="1:17">
      <c r="A11" s="398" t="s">
        <v>148</v>
      </c>
      <c r="B11" s="377" t="s">
        <v>35</v>
      </c>
      <c r="C11" s="377" t="s">
        <v>36</v>
      </c>
      <c r="D11" s="393">
        <v>19066</v>
      </c>
      <c r="E11" s="378" t="s">
        <v>32</v>
      </c>
      <c r="F11" s="369" t="s">
        <v>25</v>
      </c>
      <c r="G11" s="379">
        <v>765</v>
      </c>
      <c r="H11" s="380">
        <v>1</v>
      </c>
      <c r="I11" s="381">
        <v>4000</v>
      </c>
      <c r="J11" s="385">
        <v>58</v>
      </c>
      <c r="K11" s="383">
        <v>5550000</v>
      </c>
      <c r="L11" s="383" t="s">
        <v>35</v>
      </c>
      <c r="M11" s="380">
        <v>0.5</v>
      </c>
      <c r="N11" s="380">
        <v>0.6</v>
      </c>
      <c r="O11" s="383">
        <v>160950000</v>
      </c>
      <c r="P11" s="383">
        <v>193140000</v>
      </c>
      <c r="Q11" s="372" t="s">
        <v>18</v>
      </c>
    </row>
    <row r="12" spans="1:17">
      <c r="A12" s="398" t="s">
        <v>148</v>
      </c>
      <c r="B12" s="377" t="s">
        <v>35</v>
      </c>
      <c r="C12" s="377" t="s">
        <v>36</v>
      </c>
      <c r="D12" s="393">
        <v>19066</v>
      </c>
      <c r="E12" s="378" t="s">
        <v>32</v>
      </c>
      <c r="F12" s="369" t="s">
        <v>31</v>
      </c>
      <c r="G12" s="379">
        <v>765</v>
      </c>
      <c r="H12" s="380">
        <v>1</v>
      </c>
      <c r="I12" s="381">
        <v>4000</v>
      </c>
      <c r="J12" s="385">
        <v>109</v>
      </c>
      <c r="K12" s="383">
        <v>5550000</v>
      </c>
      <c r="L12" s="383" t="s">
        <v>35</v>
      </c>
      <c r="M12" s="380">
        <v>0.5</v>
      </c>
      <c r="N12" s="380">
        <v>0.6</v>
      </c>
      <c r="O12" s="383">
        <v>302475000</v>
      </c>
      <c r="P12" s="383">
        <v>362970000</v>
      </c>
      <c r="Q12" s="372" t="s">
        <v>18</v>
      </c>
    </row>
    <row r="13" spans="1:17">
      <c r="A13" s="398" t="s">
        <v>148</v>
      </c>
      <c r="B13" s="377" t="s">
        <v>35</v>
      </c>
      <c r="C13" s="377" t="s">
        <v>36</v>
      </c>
      <c r="D13" s="393">
        <v>19066</v>
      </c>
      <c r="E13" s="378" t="s">
        <v>19</v>
      </c>
      <c r="F13" s="369" t="s">
        <v>30</v>
      </c>
      <c r="G13" s="379">
        <v>765</v>
      </c>
      <c r="H13" s="380">
        <v>1</v>
      </c>
      <c r="I13" s="381">
        <v>4000</v>
      </c>
      <c r="J13" s="385">
        <v>179</v>
      </c>
      <c r="K13" s="383">
        <v>5550000</v>
      </c>
      <c r="L13" s="383" t="s">
        <v>35</v>
      </c>
      <c r="M13" s="380">
        <v>0.5</v>
      </c>
      <c r="N13" s="380">
        <v>0.6</v>
      </c>
      <c r="O13" s="383">
        <v>496725000</v>
      </c>
      <c r="P13" s="383">
        <v>596070000</v>
      </c>
      <c r="Q13" s="372" t="s">
        <v>18</v>
      </c>
    </row>
    <row r="14" spans="1:17">
      <c r="A14" s="398" t="s">
        <v>148</v>
      </c>
      <c r="B14" s="377" t="s">
        <v>35</v>
      </c>
      <c r="C14" s="377" t="s">
        <v>36</v>
      </c>
      <c r="D14" s="393">
        <v>19066</v>
      </c>
      <c r="E14" s="378" t="s">
        <v>19</v>
      </c>
      <c r="F14" s="369" t="s">
        <v>33</v>
      </c>
      <c r="G14" s="379">
        <v>765</v>
      </c>
      <c r="H14" s="380">
        <v>1</v>
      </c>
      <c r="I14" s="381">
        <v>4000</v>
      </c>
      <c r="J14" s="385">
        <v>89</v>
      </c>
      <c r="K14" s="383">
        <v>5550000</v>
      </c>
      <c r="L14" s="383" t="s">
        <v>35</v>
      </c>
      <c r="M14" s="380">
        <v>0.5</v>
      </c>
      <c r="N14" s="380">
        <v>0.6</v>
      </c>
      <c r="O14" s="383">
        <v>246975000</v>
      </c>
      <c r="P14" s="383">
        <v>296370000</v>
      </c>
      <c r="Q14" s="372" t="s">
        <v>18</v>
      </c>
    </row>
    <row r="15" spans="1:17">
      <c r="A15" s="398" t="s">
        <v>148</v>
      </c>
      <c r="B15" s="377" t="s">
        <v>35</v>
      </c>
      <c r="C15" s="377" t="s">
        <v>36</v>
      </c>
      <c r="D15" s="393">
        <v>19066</v>
      </c>
      <c r="E15" s="378" t="s">
        <v>50</v>
      </c>
      <c r="F15" s="369" t="s">
        <v>30</v>
      </c>
      <c r="G15" s="379">
        <v>765</v>
      </c>
      <c r="H15" s="380">
        <v>1</v>
      </c>
      <c r="I15" s="381">
        <v>4000</v>
      </c>
      <c r="J15" s="385">
        <v>77</v>
      </c>
      <c r="K15" s="383">
        <v>5550000</v>
      </c>
      <c r="L15" s="383" t="s">
        <v>35</v>
      </c>
      <c r="M15" s="380">
        <v>0.5</v>
      </c>
      <c r="N15" s="380">
        <v>0.6</v>
      </c>
      <c r="O15" s="383">
        <v>213675000</v>
      </c>
      <c r="P15" s="383">
        <v>256410000</v>
      </c>
      <c r="Q15" s="372" t="s">
        <v>18</v>
      </c>
    </row>
    <row r="16" spans="1:17">
      <c r="A16" s="398" t="s">
        <v>148</v>
      </c>
      <c r="B16" s="377" t="s">
        <v>35</v>
      </c>
      <c r="C16" s="377" t="s">
        <v>36</v>
      </c>
      <c r="D16" s="393">
        <v>19066</v>
      </c>
      <c r="E16" s="378" t="s">
        <v>33</v>
      </c>
      <c r="F16" s="369" t="s">
        <v>29</v>
      </c>
      <c r="G16" s="379">
        <v>765</v>
      </c>
      <c r="H16" s="380">
        <v>1</v>
      </c>
      <c r="I16" s="381">
        <v>4000</v>
      </c>
      <c r="J16" s="385">
        <v>119</v>
      </c>
      <c r="K16" s="383">
        <v>5550000</v>
      </c>
      <c r="L16" s="383" t="s">
        <v>38</v>
      </c>
      <c r="M16" s="380">
        <v>0.6</v>
      </c>
      <c r="N16" s="380">
        <v>0.7</v>
      </c>
      <c r="O16" s="383">
        <v>396270000</v>
      </c>
      <c r="P16" s="383">
        <v>462315000</v>
      </c>
      <c r="Q16" s="372" t="s">
        <v>18</v>
      </c>
    </row>
    <row r="17" spans="1:17">
      <c r="A17" s="398" t="s">
        <v>148</v>
      </c>
      <c r="B17" s="377" t="s">
        <v>35</v>
      </c>
      <c r="C17" s="377" t="s">
        <v>36</v>
      </c>
      <c r="D17" s="393">
        <v>19066</v>
      </c>
      <c r="E17" s="378" t="s">
        <v>29</v>
      </c>
      <c r="F17" s="369" t="s">
        <v>28</v>
      </c>
      <c r="G17" s="379">
        <v>765</v>
      </c>
      <c r="H17" s="380">
        <v>1</v>
      </c>
      <c r="I17" s="381">
        <v>4000</v>
      </c>
      <c r="J17" s="385">
        <v>65</v>
      </c>
      <c r="K17" s="383">
        <v>5550000</v>
      </c>
      <c r="L17" s="383" t="s">
        <v>38</v>
      </c>
      <c r="M17" s="381">
        <v>0.6</v>
      </c>
      <c r="N17" s="381">
        <v>0.7</v>
      </c>
      <c r="O17" s="383">
        <v>216450000</v>
      </c>
      <c r="P17" s="383">
        <v>252524999.99999997</v>
      </c>
      <c r="Q17" s="372" t="s">
        <v>18</v>
      </c>
    </row>
    <row r="18" spans="1:17">
      <c r="A18" s="398" t="s">
        <v>148</v>
      </c>
      <c r="B18" s="377" t="s">
        <v>35</v>
      </c>
      <c r="C18" s="377" t="s">
        <v>36</v>
      </c>
      <c r="D18" s="393">
        <v>19066</v>
      </c>
      <c r="E18" s="386" t="s">
        <v>21</v>
      </c>
      <c r="F18" s="370" t="s">
        <v>22</v>
      </c>
      <c r="G18" s="387">
        <v>765</v>
      </c>
      <c r="H18" s="388">
        <v>1</v>
      </c>
      <c r="I18" s="389">
        <v>4000</v>
      </c>
      <c r="J18" s="390">
        <v>104</v>
      </c>
      <c r="K18" s="383">
        <v>5550000</v>
      </c>
      <c r="L18" s="383" t="s">
        <v>37</v>
      </c>
      <c r="M18" s="381">
        <v>0.5</v>
      </c>
      <c r="N18" s="381">
        <v>0.6</v>
      </c>
      <c r="O18" s="383">
        <v>288600000</v>
      </c>
      <c r="P18" s="383">
        <v>346320000</v>
      </c>
      <c r="Q18" s="372" t="s">
        <v>18</v>
      </c>
    </row>
    <row r="19" spans="1:17">
      <c r="A19" s="398" t="s">
        <v>148</v>
      </c>
      <c r="B19" s="377" t="s">
        <v>35</v>
      </c>
      <c r="C19" s="377" t="s">
        <v>36</v>
      </c>
      <c r="D19" s="393">
        <v>19066</v>
      </c>
      <c r="E19" s="386" t="s">
        <v>23</v>
      </c>
      <c r="F19" s="370" t="s">
        <v>21</v>
      </c>
      <c r="G19" s="387">
        <v>765</v>
      </c>
      <c r="H19" s="388">
        <v>1</v>
      </c>
      <c r="I19" s="389">
        <v>4000</v>
      </c>
      <c r="J19" s="390">
        <v>205</v>
      </c>
      <c r="K19" s="383">
        <v>5550000</v>
      </c>
      <c r="L19" s="383" t="s">
        <v>37</v>
      </c>
      <c r="M19" s="381">
        <v>0.5</v>
      </c>
      <c r="N19" s="381">
        <v>0.6</v>
      </c>
      <c r="O19" s="383">
        <v>568875000</v>
      </c>
      <c r="P19" s="383">
        <v>682650000</v>
      </c>
      <c r="Q19" s="372" t="s">
        <v>18</v>
      </c>
    </row>
    <row r="20" spans="1:17">
      <c r="A20" s="398" t="s">
        <v>148</v>
      </c>
      <c r="B20" s="377" t="s">
        <v>35</v>
      </c>
      <c r="C20" s="377" t="s">
        <v>36</v>
      </c>
      <c r="D20" s="393">
        <v>19066</v>
      </c>
      <c r="E20" s="386" t="s">
        <v>23</v>
      </c>
      <c r="F20" s="370" t="s">
        <v>24</v>
      </c>
      <c r="G20" s="387">
        <v>765</v>
      </c>
      <c r="H20" s="388">
        <v>1</v>
      </c>
      <c r="I20" s="389">
        <v>4000</v>
      </c>
      <c r="J20" s="390">
        <v>141</v>
      </c>
      <c r="K20" s="383">
        <v>5550000</v>
      </c>
      <c r="L20" s="383" t="s">
        <v>37</v>
      </c>
      <c r="M20" s="381">
        <v>0.5</v>
      </c>
      <c r="N20" s="381">
        <v>0.6</v>
      </c>
      <c r="O20" s="383">
        <v>391275000</v>
      </c>
      <c r="P20" s="383">
        <v>469530000</v>
      </c>
      <c r="Q20" s="372" t="s">
        <v>18</v>
      </c>
    </row>
    <row r="21" spans="1:17">
      <c r="A21" s="398" t="s">
        <v>148</v>
      </c>
      <c r="B21" s="377" t="s">
        <v>35</v>
      </c>
      <c r="C21" s="377" t="s">
        <v>36</v>
      </c>
      <c r="D21" s="393">
        <v>19066</v>
      </c>
      <c r="E21" s="386" t="s">
        <v>229</v>
      </c>
      <c r="F21" s="370" t="s">
        <v>17</v>
      </c>
      <c r="G21" s="379">
        <v>765</v>
      </c>
      <c r="H21" s="381">
        <v>1</v>
      </c>
      <c r="I21" s="381">
        <v>4000</v>
      </c>
      <c r="J21" s="381">
        <v>66</v>
      </c>
      <c r="K21" s="383">
        <v>5550000</v>
      </c>
      <c r="L21" s="383" t="s">
        <v>39</v>
      </c>
      <c r="M21" s="381">
        <v>0.5</v>
      </c>
      <c r="N21" s="381">
        <v>0.7</v>
      </c>
      <c r="O21" s="383">
        <v>183150000</v>
      </c>
      <c r="P21" s="383">
        <v>256409999.99999997</v>
      </c>
      <c r="Q21" s="372" t="s">
        <v>51</v>
      </c>
    </row>
    <row r="22" spans="1:17">
      <c r="A22" s="398" t="s">
        <v>148</v>
      </c>
      <c r="B22" s="377" t="s">
        <v>35</v>
      </c>
      <c r="C22" s="377" t="s">
        <v>36</v>
      </c>
      <c r="D22" s="393">
        <v>19066</v>
      </c>
      <c r="E22" s="378" t="s">
        <v>43</v>
      </c>
      <c r="F22" s="369"/>
      <c r="G22" s="379">
        <v>345</v>
      </c>
      <c r="H22" s="381">
        <v>1</v>
      </c>
      <c r="I22" s="381">
        <v>1800</v>
      </c>
      <c r="J22" s="381">
        <v>2124</v>
      </c>
      <c r="K22" s="383">
        <v>2500000</v>
      </c>
      <c r="L22" s="383" t="s">
        <v>16</v>
      </c>
      <c r="M22" s="381">
        <v>0.4</v>
      </c>
      <c r="N22" s="381">
        <v>0.8</v>
      </c>
      <c r="O22" s="383">
        <v>2124000000</v>
      </c>
      <c r="P22" s="383">
        <v>4248000000</v>
      </c>
      <c r="Q22" s="372" t="s">
        <v>18</v>
      </c>
    </row>
    <row r="23" spans="1:17" s="361" customFormat="1">
      <c r="A23" s="398" t="s">
        <v>148</v>
      </c>
      <c r="B23" s="391" t="s">
        <v>35</v>
      </c>
      <c r="C23" s="391" t="s">
        <v>36</v>
      </c>
      <c r="D23" s="393">
        <v>19066</v>
      </c>
      <c r="E23" s="386" t="s">
        <v>44</v>
      </c>
      <c r="F23" s="414" t="s">
        <v>34</v>
      </c>
      <c r="G23" s="387">
        <v>765</v>
      </c>
      <c r="H23" s="389">
        <v>1</v>
      </c>
      <c r="I23" s="389">
        <v>4000</v>
      </c>
      <c r="J23" s="389">
        <v>187</v>
      </c>
      <c r="K23" s="401">
        <v>5550000</v>
      </c>
      <c r="L23" s="401" t="s">
        <v>37</v>
      </c>
      <c r="M23" s="389">
        <v>0.5</v>
      </c>
      <c r="N23" s="389">
        <v>0.6</v>
      </c>
      <c r="O23" s="401">
        <v>518925000</v>
      </c>
      <c r="P23" s="401">
        <v>622710000</v>
      </c>
      <c r="Q23" s="402" t="s">
        <v>18</v>
      </c>
    </row>
    <row r="24" spans="1:17" s="361" customFormat="1">
      <c r="A24" s="398" t="s">
        <v>148</v>
      </c>
      <c r="B24" s="391" t="s">
        <v>35</v>
      </c>
      <c r="C24" s="391" t="s">
        <v>36</v>
      </c>
      <c r="D24" s="393">
        <v>19066</v>
      </c>
      <c r="E24" s="400" t="s">
        <v>230</v>
      </c>
      <c r="F24" s="370" t="s">
        <v>231</v>
      </c>
      <c r="G24" s="415">
        <v>765</v>
      </c>
      <c r="H24" s="417">
        <v>1</v>
      </c>
      <c r="I24" s="417">
        <v>4000</v>
      </c>
      <c r="J24" s="417">
        <v>120</v>
      </c>
      <c r="K24" s="397">
        <v>5550000</v>
      </c>
      <c r="L24" s="397" t="s">
        <v>36</v>
      </c>
      <c r="M24" s="417">
        <v>0.8</v>
      </c>
      <c r="N24" s="417">
        <v>0.9</v>
      </c>
      <c r="O24" s="397">
        <v>532800000</v>
      </c>
      <c r="P24" s="401">
        <v>599400000</v>
      </c>
      <c r="Q24" s="420" t="s">
        <v>18</v>
      </c>
    </row>
    <row r="25" spans="1:17" s="361" customFormat="1">
      <c r="A25" s="398" t="s">
        <v>148</v>
      </c>
      <c r="B25" s="391" t="s">
        <v>35</v>
      </c>
      <c r="C25" s="391" t="s">
        <v>36</v>
      </c>
      <c r="D25" s="393">
        <v>19066</v>
      </c>
      <c r="E25" s="400" t="s">
        <v>34</v>
      </c>
      <c r="F25" s="398" t="s">
        <v>41</v>
      </c>
      <c r="G25" s="415">
        <v>765</v>
      </c>
      <c r="H25" s="417">
        <v>1</v>
      </c>
      <c r="I25" s="417">
        <v>4000</v>
      </c>
      <c r="J25" s="417">
        <v>223</v>
      </c>
      <c r="K25" s="397">
        <v>5550000</v>
      </c>
      <c r="L25" s="397" t="s">
        <v>36</v>
      </c>
      <c r="M25" s="417">
        <v>0.8</v>
      </c>
      <c r="N25" s="417">
        <v>0.9</v>
      </c>
      <c r="O25" s="397">
        <v>990120000</v>
      </c>
      <c r="P25" s="401">
        <v>1113885000</v>
      </c>
      <c r="Q25" s="402" t="s">
        <v>232</v>
      </c>
    </row>
    <row r="26" spans="1:17" s="361" customFormat="1">
      <c r="A26" s="398" t="s">
        <v>148</v>
      </c>
      <c r="B26" s="391" t="s">
        <v>35</v>
      </c>
      <c r="C26" s="391" t="s">
        <v>36</v>
      </c>
      <c r="D26" s="393">
        <v>19066</v>
      </c>
      <c r="E26" s="421" t="s">
        <v>21</v>
      </c>
      <c r="F26" s="398" t="s">
        <v>45</v>
      </c>
      <c r="G26" s="415">
        <v>765</v>
      </c>
      <c r="H26" s="417">
        <v>1</v>
      </c>
      <c r="I26" s="417">
        <v>4000</v>
      </c>
      <c r="J26" s="417">
        <v>248</v>
      </c>
      <c r="K26" s="397">
        <v>5550000</v>
      </c>
      <c r="L26" s="397" t="s">
        <v>37</v>
      </c>
      <c r="M26" s="417">
        <v>0.5</v>
      </c>
      <c r="N26" s="417">
        <v>0.6</v>
      </c>
      <c r="O26" s="397">
        <v>688200000</v>
      </c>
      <c r="P26" s="401">
        <v>825840000</v>
      </c>
      <c r="Q26" s="402" t="s">
        <v>233</v>
      </c>
    </row>
    <row r="27" spans="1:17" s="361" customFormat="1">
      <c r="A27" s="398" t="s">
        <v>148</v>
      </c>
      <c r="B27" s="391" t="s">
        <v>35</v>
      </c>
      <c r="C27" s="391" t="s">
        <v>36</v>
      </c>
      <c r="D27" s="393">
        <v>19066</v>
      </c>
      <c r="E27" s="400" t="s">
        <v>46</v>
      </c>
      <c r="F27" s="398" t="s">
        <v>40</v>
      </c>
      <c r="G27" s="415">
        <v>765</v>
      </c>
      <c r="H27" s="417">
        <v>1</v>
      </c>
      <c r="I27" s="417">
        <v>4000</v>
      </c>
      <c r="J27" s="417">
        <v>250</v>
      </c>
      <c r="K27" s="397">
        <v>5550000</v>
      </c>
      <c r="L27" s="397" t="s">
        <v>36</v>
      </c>
      <c r="M27" s="417">
        <v>0.8</v>
      </c>
      <c r="N27" s="417">
        <v>0.9</v>
      </c>
      <c r="O27" s="397">
        <v>1110000000</v>
      </c>
      <c r="P27" s="401">
        <v>1248750000</v>
      </c>
      <c r="Q27" s="402" t="s">
        <v>234</v>
      </c>
    </row>
    <row r="28" spans="1:17" s="361" customFormat="1">
      <c r="A28" s="398" t="s">
        <v>148</v>
      </c>
      <c r="B28" s="391" t="s">
        <v>35</v>
      </c>
      <c r="C28" s="391" t="s">
        <v>36</v>
      </c>
      <c r="D28" s="393">
        <v>19066</v>
      </c>
      <c r="E28" s="400" t="s">
        <v>28</v>
      </c>
      <c r="F28" s="398" t="s">
        <v>47</v>
      </c>
      <c r="G28" s="415">
        <v>765</v>
      </c>
      <c r="H28" s="417">
        <v>1</v>
      </c>
      <c r="I28" s="417">
        <v>4000</v>
      </c>
      <c r="J28" s="417">
        <v>40</v>
      </c>
      <c r="K28" s="397">
        <v>5550000</v>
      </c>
      <c r="L28" s="397" t="s">
        <v>35</v>
      </c>
      <c r="M28" s="417">
        <v>0.5</v>
      </c>
      <c r="N28" s="417">
        <v>0.6</v>
      </c>
      <c r="O28" s="397">
        <v>111000000</v>
      </c>
      <c r="P28" s="401">
        <v>133200000</v>
      </c>
      <c r="Q28" s="402" t="s">
        <v>235</v>
      </c>
    </row>
    <row r="29" spans="1:17" s="361" customFormat="1">
      <c r="A29" s="398" t="s">
        <v>148</v>
      </c>
      <c r="B29" s="391" t="s">
        <v>35</v>
      </c>
      <c r="C29" s="391" t="s">
        <v>36</v>
      </c>
      <c r="D29" s="393">
        <v>19066</v>
      </c>
      <c r="E29" s="412" t="s">
        <v>48</v>
      </c>
      <c r="F29" s="403" t="s">
        <v>42</v>
      </c>
      <c r="G29" s="405">
        <v>765</v>
      </c>
      <c r="H29" s="406">
        <v>1</v>
      </c>
      <c r="I29" s="406">
        <v>4000</v>
      </c>
      <c r="J29" s="406">
        <v>365</v>
      </c>
      <c r="K29" s="407">
        <v>5550000</v>
      </c>
      <c r="L29" s="407" t="s">
        <v>36</v>
      </c>
      <c r="M29" s="406">
        <v>0.8</v>
      </c>
      <c r="N29" s="406">
        <v>0.9</v>
      </c>
      <c r="O29" s="407">
        <v>1620600000</v>
      </c>
      <c r="P29" s="408">
        <v>1823175000</v>
      </c>
      <c r="Q29" s="409" t="s">
        <v>236</v>
      </c>
    </row>
    <row r="30" spans="1:17">
      <c r="A30" s="398" t="s">
        <v>148</v>
      </c>
      <c r="B30" s="391" t="s">
        <v>35</v>
      </c>
      <c r="C30" s="391" t="s">
        <v>36</v>
      </c>
      <c r="D30" s="393">
        <v>19066</v>
      </c>
      <c r="E30" s="400" t="s">
        <v>237</v>
      </c>
      <c r="F30" s="398" t="s">
        <v>49</v>
      </c>
      <c r="G30" s="415">
        <v>765</v>
      </c>
      <c r="H30" s="406">
        <v>1</v>
      </c>
      <c r="I30" s="417">
        <v>4000</v>
      </c>
      <c r="J30" s="417">
        <v>354</v>
      </c>
      <c r="K30" s="397">
        <v>5550000</v>
      </c>
      <c r="L30" s="397" t="s">
        <v>36</v>
      </c>
      <c r="M30" s="417">
        <v>0.8</v>
      </c>
      <c r="N30" s="417">
        <v>0.9</v>
      </c>
      <c r="O30" s="397">
        <v>1571760000</v>
      </c>
      <c r="P30" s="401">
        <v>1768230000</v>
      </c>
      <c r="Q30" s="402" t="s">
        <v>238</v>
      </c>
    </row>
    <row r="31" spans="1:17">
      <c r="A31" s="398" t="s">
        <v>148</v>
      </c>
      <c r="B31" s="391" t="s">
        <v>35</v>
      </c>
      <c r="C31" s="391" t="s">
        <v>36</v>
      </c>
      <c r="D31" s="393">
        <v>19066</v>
      </c>
      <c r="E31" s="400" t="s">
        <v>50</v>
      </c>
      <c r="F31" s="398" t="s">
        <v>229</v>
      </c>
      <c r="G31" s="415">
        <v>765</v>
      </c>
      <c r="H31" s="388">
        <v>1</v>
      </c>
      <c r="I31" s="389">
        <v>4000</v>
      </c>
      <c r="J31" s="419">
        <v>230</v>
      </c>
      <c r="K31" s="401">
        <v>5550000</v>
      </c>
      <c r="L31" s="401" t="s">
        <v>37</v>
      </c>
      <c r="M31" s="388">
        <v>0.5</v>
      </c>
      <c r="N31" s="388">
        <v>0.6</v>
      </c>
      <c r="O31" s="401">
        <v>638250000</v>
      </c>
      <c r="P31" s="401">
        <v>765900000</v>
      </c>
      <c r="Q31" s="402" t="s">
        <v>239</v>
      </c>
    </row>
    <row r="32" spans="1:17">
      <c r="A32" s="398" t="s">
        <v>148</v>
      </c>
      <c r="B32" s="391" t="s">
        <v>35</v>
      </c>
      <c r="C32" s="391" t="s">
        <v>36</v>
      </c>
      <c r="D32" s="393">
        <v>19066</v>
      </c>
      <c r="E32" s="400" t="s">
        <v>44</v>
      </c>
      <c r="F32" s="398" t="s">
        <v>240</v>
      </c>
      <c r="G32" s="415">
        <v>765</v>
      </c>
      <c r="H32" s="388">
        <v>1</v>
      </c>
      <c r="I32" s="389">
        <v>4000</v>
      </c>
      <c r="J32" s="419">
        <v>335</v>
      </c>
      <c r="K32" s="401">
        <v>5550000</v>
      </c>
      <c r="L32" s="401" t="s">
        <v>37</v>
      </c>
      <c r="M32" s="388">
        <v>0.5</v>
      </c>
      <c r="N32" s="388">
        <v>0.6</v>
      </c>
      <c r="O32" s="401">
        <v>929625000</v>
      </c>
      <c r="P32" s="401">
        <v>1115550000</v>
      </c>
      <c r="Q32" s="402" t="s">
        <v>241</v>
      </c>
    </row>
    <row r="33" spans="1:17">
      <c r="A33" s="398" t="s">
        <v>148</v>
      </c>
      <c r="B33" s="391" t="s">
        <v>35</v>
      </c>
      <c r="C33" s="391" t="s">
        <v>36</v>
      </c>
      <c r="D33" s="393">
        <v>19066</v>
      </c>
      <c r="E33" s="386" t="s">
        <v>23</v>
      </c>
      <c r="F33" s="370" t="s">
        <v>237</v>
      </c>
      <c r="G33" s="387">
        <v>765</v>
      </c>
      <c r="H33" s="389">
        <v>1</v>
      </c>
      <c r="I33" s="389">
        <v>4000</v>
      </c>
      <c r="J33" s="390">
        <v>307</v>
      </c>
      <c r="K33" s="401">
        <v>5550000</v>
      </c>
      <c r="L33" s="401" t="s">
        <v>37</v>
      </c>
      <c r="M33" s="389">
        <v>0.5</v>
      </c>
      <c r="N33" s="389">
        <v>0.6</v>
      </c>
      <c r="O33" s="401">
        <v>851925000</v>
      </c>
      <c r="P33" s="401">
        <v>1022310000</v>
      </c>
      <c r="Q33" s="402"/>
    </row>
    <row r="34" spans="1:17">
      <c r="A34" s="398" t="s">
        <v>148</v>
      </c>
      <c r="B34" s="391" t="s">
        <v>35</v>
      </c>
      <c r="C34" s="391" t="s">
        <v>36</v>
      </c>
      <c r="D34" s="393">
        <v>19066</v>
      </c>
      <c r="E34" s="413" t="s">
        <v>21</v>
      </c>
      <c r="F34" s="404" t="s">
        <v>237</v>
      </c>
      <c r="G34" s="416">
        <v>765</v>
      </c>
      <c r="H34" s="388">
        <v>1</v>
      </c>
      <c r="I34" s="389">
        <v>4000</v>
      </c>
      <c r="J34" s="390">
        <v>185</v>
      </c>
      <c r="K34" s="401">
        <v>5550000</v>
      </c>
      <c r="L34" s="401" t="s">
        <v>37</v>
      </c>
      <c r="M34" s="388">
        <v>0.5</v>
      </c>
      <c r="N34" s="388">
        <v>0.6</v>
      </c>
      <c r="O34" s="401">
        <v>513375000</v>
      </c>
      <c r="P34" s="401">
        <v>616050000</v>
      </c>
      <c r="Q34" s="409"/>
    </row>
    <row r="35" spans="1:17">
      <c r="A35" s="398" t="s">
        <v>148</v>
      </c>
      <c r="B35" s="391" t="s">
        <v>35</v>
      </c>
      <c r="C35" s="391" t="s">
        <v>36</v>
      </c>
      <c r="D35" s="393">
        <v>19066</v>
      </c>
      <c r="E35" s="413" t="s">
        <v>242</v>
      </c>
      <c r="F35" s="404" t="s">
        <v>28</v>
      </c>
      <c r="G35" s="416">
        <v>765</v>
      </c>
      <c r="H35" s="388">
        <v>1</v>
      </c>
      <c r="I35" s="388">
        <v>4000</v>
      </c>
      <c r="J35" s="418">
        <v>119</v>
      </c>
      <c r="K35" s="408">
        <v>5550000</v>
      </c>
      <c r="L35" s="408" t="s">
        <v>35</v>
      </c>
      <c r="M35" s="388">
        <v>0.5</v>
      </c>
      <c r="N35" s="388">
        <v>0.6</v>
      </c>
      <c r="O35" s="408">
        <v>330225000</v>
      </c>
      <c r="P35" s="408">
        <v>396270000</v>
      </c>
      <c r="Q35" s="409"/>
    </row>
    <row r="36" spans="1:17">
      <c r="A36" s="398" t="s">
        <v>148</v>
      </c>
      <c r="B36" s="391" t="s">
        <v>35</v>
      </c>
      <c r="C36" s="391" t="s">
        <v>36</v>
      </c>
      <c r="D36" s="393">
        <v>19066</v>
      </c>
      <c r="E36" s="413" t="s">
        <v>28</v>
      </c>
      <c r="F36" s="404" t="s">
        <v>50</v>
      </c>
      <c r="G36" s="416">
        <v>765</v>
      </c>
      <c r="H36" s="388">
        <v>1</v>
      </c>
      <c r="I36" s="389">
        <v>4000</v>
      </c>
      <c r="J36" s="390">
        <v>120</v>
      </c>
      <c r="K36" s="401">
        <v>5550000</v>
      </c>
      <c r="L36" s="401" t="s">
        <v>37</v>
      </c>
      <c r="M36" s="388">
        <v>0.5</v>
      </c>
      <c r="N36" s="388">
        <v>0.6</v>
      </c>
      <c r="O36" s="401">
        <v>333000000</v>
      </c>
      <c r="P36" s="401">
        <v>399600000</v>
      </c>
      <c r="Q36" s="409"/>
    </row>
    <row r="37" spans="1:17">
      <c r="A37" s="398" t="s">
        <v>148</v>
      </c>
      <c r="B37" s="391" t="s">
        <v>35</v>
      </c>
      <c r="C37" s="391" t="s">
        <v>36</v>
      </c>
      <c r="D37" s="393">
        <v>19066</v>
      </c>
      <c r="E37" s="400" t="s">
        <v>50</v>
      </c>
      <c r="F37" s="398" t="s">
        <v>237</v>
      </c>
      <c r="G37" s="415">
        <v>765</v>
      </c>
      <c r="H37" s="406">
        <v>1</v>
      </c>
      <c r="I37" s="417">
        <v>4000</v>
      </c>
      <c r="J37" s="417">
        <v>84</v>
      </c>
      <c r="K37" s="397">
        <v>5550000</v>
      </c>
      <c r="L37" s="401" t="s">
        <v>37</v>
      </c>
      <c r="M37" s="406">
        <v>0.5</v>
      </c>
      <c r="N37" s="406">
        <v>0.6</v>
      </c>
      <c r="O37" s="397">
        <v>233100000</v>
      </c>
      <c r="P37" s="401">
        <v>279720000</v>
      </c>
      <c r="Q37" s="402"/>
    </row>
    <row r="38" spans="1:17">
      <c r="A38" s="67"/>
      <c r="B38" s="32"/>
      <c r="C38" s="32"/>
      <c r="D38" s="32"/>
      <c r="E38" s="28"/>
      <c r="F38" s="28"/>
      <c r="G38" s="51"/>
      <c r="H38" s="51"/>
      <c r="I38" s="51"/>
      <c r="J38" s="51"/>
      <c r="K38" s="52"/>
      <c r="L38" s="53"/>
      <c r="M38" s="141" t="s">
        <v>84</v>
      </c>
      <c r="N38" s="142"/>
      <c r="O38" s="83">
        <f>SUM(O5:O37)</f>
        <v>18213450000</v>
      </c>
      <c r="P38" s="54">
        <f>SUM(P5:P37)</f>
        <v>23134650000</v>
      </c>
      <c r="Q38" s="17"/>
    </row>
    <row r="39" spans="1:17" s="8" customFormat="1">
      <c r="A39" s="68"/>
      <c r="B39" s="33"/>
      <c r="C39" s="33"/>
      <c r="D39" s="33"/>
      <c r="E39" s="26"/>
      <c r="F39" s="26"/>
      <c r="G39" s="33"/>
      <c r="H39" s="33"/>
      <c r="I39" s="33"/>
      <c r="J39" s="33"/>
      <c r="K39" s="33"/>
      <c r="L39" s="33"/>
      <c r="M39" s="55"/>
      <c r="N39" s="55"/>
      <c r="O39" s="55"/>
      <c r="P39" s="33"/>
      <c r="Q39" s="27"/>
    </row>
    <row r="40" spans="1:17" s="8" customFormat="1">
      <c r="A40" s="69"/>
      <c r="B40" s="34"/>
      <c r="C40" s="34"/>
      <c r="D40" s="34"/>
      <c r="E40" s="24"/>
      <c r="F40" s="2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25"/>
    </row>
    <row r="41" spans="1:17" s="239" customFormat="1">
      <c r="A41" s="264" t="s">
        <v>148</v>
      </c>
      <c r="B41" s="35" t="s">
        <v>35</v>
      </c>
      <c r="C41" s="35" t="s">
        <v>37</v>
      </c>
      <c r="D41" s="35">
        <v>248</v>
      </c>
      <c r="E41" s="240" t="s">
        <v>215</v>
      </c>
      <c r="F41" s="10" t="s">
        <v>216</v>
      </c>
      <c r="G41" s="56">
        <v>345</v>
      </c>
      <c r="H41" s="56">
        <v>1</v>
      </c>
      <c r="I41" s="56">
        <v>900</v>
      </c>
      <c r="J41" s="56">
        <v>64</v>
      </c>
      <c r="K41" s="57">
        <v>2100000</v>
      </c>
      <c r="L41" s="57" t="s">
        <v>37</v>
      </c>
      <c r="M41" s="56">
        <v>0.3</v>
      </c>
      <c r="N41" s="56">
        <v>0.6</v>
      </c>
      <c r="O41" s="57">
        <f t="shared" ref="O41:O42" si="0">J41*K41*M41</f>
        <v>40320000</v>
      </c>
      <c r="P41" s="57">
        <f>J41*K41*N41</f>
        <v>80640000</v>
      </c>
      <c r="Q41" s="269" t="s">
        <v>218</v>
      </c>
    </row>
    <row r="42" spans="1:17" s="239" customFormat="1">
      <c r="A42" s="266" t="s">
        <v>148</v>
      </c>
      <c r="B42" s="37" t="s">
        <v>35</v>
      </c>
      <c r="C42" s="37" t="s">
        <v>37</v>
      </c>
      <c r="D42" s="37">
        <v>248</v>
      </c>
      <c r="E42" s="3" t="s">
        <v>216</v>
      </c>
      <c r="F42" s="3" t="s">
        <v>217</v>
      </c>
      <c r="G42" s="46">
        <v>345</v>
      </c>
      <c r="H42" s="46">
        <v>1</v>
      </c>
      <c r="I42" s="46">
        <v>900</v>
      </c>
      <c r="J42" s="46">
        <v>64</v>
      </c>
      <c r="K42" s="50">
        <v>2100000</v>
      </c>
      <c r="L42" s="50" t="s">
        <v>37</v>
      </c>
      <c r="M42" s="46">
        <v>0.3</v>
      </c>
      <c r="N42" s="46">
        <v>0.6</v>
      </c>
      <c r="O42" s="50">
        <f t="shared" si="0"/>
        <v>40320000</v>
      </c>
      <c r="P42" s="50">
        <f t="shared" ref="P42" si="1">J42*K42*N42</f>
        <v>80640000</v>
      </c>
      <c r="Q42" s="270" t="s">
        <v>218</v>
      </c>
    </row>
    <row r="43" spans="1:17" s="239" customFormat="1">
      <c r="A43" s="67"/>
      <c r="B43" s="32"/>
      <c r="C43" s="32"/>
      <c r="D43" s="32"/>
      <c r="E43" s="28"/>
      <c r="F43" s="28"/>
      <c r="G43" s="51"/>
      <c r="H43" s="51"/>
      <c r="I43" s="51"/>
      <c r="J43" s="51"/>
      <c r="K43" s="52"/>
      <c r="L43" s="53"/>
      <c r="M43" s="141" t="s">
        <v>84</v>
      </c>
      <c r="N43" s="142"/>
      <c r="O43" s="83">
        <f>SUM(O41:O42)</f>
        <v>80640000</v>
      </c>
      <c r="P43" s="54">
        <f>SUM(P41:P42)</f>
        <v>161280000</v>
      </c>
      <c r="Q43" s="17"/>
    </row>
    <row r="44" spans="1:17" s="239" customFormat="1">
      <c r="A44" s="70"/>
      <c r="B44" s="38"/>
      <c r="C44" s="38"/>
      <c r="D44" s="38"/>
      <c r="E44" s="15"/>
      <c r="F44" s="15"/>
      <c r="G44" s="38"/>
      <c r="H44" s="38"/>
      <c r="I44" s="38"/>
      <c r="J44" s="38"/>
      <c r="K44" s="58"/>
      <c r="L44" s="58"/>
      <c r="M44" s="59"/>
      <c r="N44" s="59"/>
      <c r="O44" s="60"/>
      <c r="P44" s="58"/>
      <c r="Q44" s="29"/>
    </row>
    <row r="45" spans="1:17" s="239" customFormat="1">
      <c r="A45" s="71"/>
      <c r="B45" s="39"/>
      <c r="C45" s="39"/>
      <c r="D45" s="39"/>
      <c r="E45" s="18"/>
      <c r="F45" s="18"/>
      <c r="G45" s="39"/>
      <c r="H45" s="39"/>
      <c r="I45" s="39"/>
      <c r="J45" s="39"/>
      <c r="K45" s="61"/>
      <c r="L45" s="61"/>
      <c r="M45" s="39"/>
      <c r="N45" s="39"/>
      <c r="O45" s="61"/>
      <c r="P45" s="61"/>
      <c r="Q45" s="19"/>
    </row>
    <row r="46" spans="1:17">
      <c r="A46" s="264" t="s">
        <v>148</v>
      </c>
      <c r="B46" s="35" t="s">
        <v>39</v>
      </c>
      <c r="C46" s="35" t="s">
        <v>52</v>
      </c>
      <c r="D46" s="35">
        <v>490</v>
      </c>
      <c r="E46" s="9" t="s">
        <v>53</v>
      </c>
      <c r="F46" s="10" t="s">
        <v>54</v>
      </c>
      <c r="G46" s="56">
        <v>345</v>
      </c>
      <c r="H46" s="56">
        <v>1</v>
      </c>
      <c r="I46" s="56">
        <v>900</v>
      </c>
      <c r="J46" s="56">
        <v>30</v>
      </c>
      <c r="K46" s="57">
        <v>2100000</v>
      </c>
      <c r="L46" s="57" t="s">
        <v>39</v>
      </c>
      <c r="M46" s="56">
        <v>0.5</v>
      </c>
      <c r="N46" s="56">
        <v>0.8</v>
      </c>
      <c r="O46" s="57">
        <f t="shared" ref="O46:O103" si="2">J46*K46*M46</f>
        <v>31500000</v>
      </c>
      <c r="P46" s="57">
        <f>J46*K46*N46</f>
        <v>50400000</v>
      </c>
      <c r="Q46" s="11" t="s">
        <v>55</v>
      </c>
    </row>
    <row r="47" spans="1:17">
      <c r="A47" s="265" t="s">
        <v>148</v>
      </c>
      <c r="B47" s="36" t="s">
        <v>39</v>
      </c>
      <c r="C47" s="36" t="s">
        <v>52</v>
      </c>
      <c r="D47" s="36">
        <v>490</v>
      </c>
      <c r="E47" s="1" t="s">
        <v>54</v>
      </c>
      <c r="F47" s="2" t="s">
        <v>56</v>
      </c>
      <c r="G47" s="47">
        <v>345</v>
      </c>
      <c r="H47" s="47">
        <v>1</v>
      </c>
      <c r="I47" s="47">
        <v>900</v>
      </c>
      <c r="J47" s="47">
        <v>45</v>
      </c>
      <c r="K47" s="48">
        <v>2100000</v>
      </c>
      <c r="L47" s="48" t="s">
        <v>52</v>
      </c>
      <c r="M47" s="47">
        <v>0.5</v>
      </c>
      <c r="N47" s="47">
        <v>0.7</v>
      </c>
      <c r="O47" s="48">
        <f t="shared" si="2"/>
        <v>47250000</v>
      </c>
      <c r="P47" s="48">
        <f t="shared" ref="P47" si="3">J47*K47*N47</f>
        <v>66149999.999999993</v>
      </c>
      <c r="Q47" s="12" t="s">
        <v>55</v>
      </c>
    </row>
    <row r="48" spans="1:17">
      <c r="A48" s="265" t="s">
        <v>148</v>
      </c>
      <c r="B48" s="36" t="s">
        <v>39</v>
      </c>
      <c r="C48" s="36" t="s">
        <v>52</v>
      </c>
      <c r="D48" s="36">
        <v>490</v>
      </c>
      <c r="E48" s="1" t="s">
        <v>53</v>
      </c>
      <c r="F48" s="2" t="s">
        <v>54</v>
      </c>
      <c r="G48" s="47">
        <v>345</v>
      </c>
      <c r="H48" s="47">
        <v>1</v>
      </c>
      <c r="I48" s="47">
        <v>900</v>
      </c>
      <c r="J48" s="47">
        <v>30</v>
      </c>
      <c r="K48" s="48">
        <v>2100000</v>
      </c>
      <c r="L48" s="48" t="s">
        <v>39</v>
      </c>
      <c r="M48" s="47">
        <v>0.5</v>
      </c>
      <c r="N48" s="47">
        <v>0.8</v>
      </c>
      <c r="O48" s="48">
        <f t="shared" si="2"/>
        <v>31500000</v>
      </c>
      <c r="P48" s="48">
        <f>J48*K48*N48</f>
        <v>50400000</v>
      </c>
      <c r="Q48" s="12" t="s">
        <v>57</v>
      </c>
    </row>
    <row r="49" spans="1:17">
      <c r="A49" s="266" t="s">
        <v>148</v>
      </c>
      <c r="B49" s="37" t="s">
        <v>39</v>
      </c>
      <c r="C49" s="37" t="s">
        <v>52</v>
      </c>
      <c r="D49" s="37">
        <v>490</v>
      </c>
      <c r="E49" s="3" t="s">
        <v>54</v>
      </c>
      <c r="F49" s="3" t="s">
        <v>56</v>
      </c>
      <c r="G49" s="46">
        <v>345</v>
      </c>
      <c r="H49" s="46">
        <v>1</v>
      </c>
      <c r="I49" s="46">
        <v>900</v>
      </c>
      <c r="J49" s="46">
        <v>45</v>
      </c>
      <c r="K49" s="50">
        <v>2100000</v>
      </c>
      <c r="L49" s="50" t="s">
        <v>52</v>
      </c>
      <c r="M49" s="46">
        <v>0.5</v>
      </c>
      <c r="N49" s="46">
        <v>0.7</v>
      </c>
      <c r="O49" s="50">
        <f t="shared" si="2"/>
        <v>47250000</v>
      </c>
      <c r="P49" s="50">
        <f t="shared" ref="P49" si="4">J49*K49*N49</f>
        <v>66149999.999999993</v>
      </c>
      <c r="Q49" s="14" t="s">
        <v>57</v>
      </c>
    </row>
    <row r="50" spans="1:17">
      <c r="A50" s="67"/>
      <c r="B50" s="32"/>
      <c r="C50" s="32"/>
      <c r="D50" s="32"/>
      <c r="E50" s="28"/>
      <c r="F50" s="28"/>
      <c r="G50" s="51"/>
      <c r="H50" s="51"/>
      <c r="I50" s="51"/>
      <c r="J50" s="51"/>
      <c r="K50" s="52"/>
      <c r="L50" s="53"/>
      <c r="M50" s="141" t="s">
        <v>84</v>
      </c>
      <c r="N50" s="142"/>
      <c r="O50" s="83">
        <f>SUM(O46:O49)</f>
        <v>157500000</v>
      </c>
      <c r="P50" s="54">
        <f>SUM(P46:P49)</f>
        <v>233100000</v>
      </c>
      <c r="Q50" s="17"/>
    </row>
    <row r="51" spans="1:17">
      <c r="A51" s="70"/>
      <c r="B51" s="38"/>
      <c r="C51" s="38"/>
      <c r="D51" s="38"/>
      <c r="E51" s="15"/>
      <c r="F51" s="15"/>
      <c r="G51" s="38"/>
      <c r="H51" s="38"/>
      <c r="I51" s="38"/>
      <c r="J51" s="38"/>
      <c r="K51" s="58"/>
      <c r="L51" s="58"/>
      <c r="M51" s="59"/>
      <c r="N51" s="59"/>
      <c r="O51" s="60"/>
      <c r="P51" s="58"/>
      <c r="Q51" s="29"/>
    </row>
    <row r="52" spans="1:17">
      <c r="A52" s="71"/>
      <c r="B52" s="39"/>
      <c r="C52" s="39"/>
      <c r="D52" s="39"/>
      <c r="E52" s="18"/>
      <c r="F52" s="18"/>
      <c r="G52" s="39"/>
      <c r="H52" s="39"/>
      <c r="I52" s="39"/>
      <c r="J52" s="39"/>
      <c r="K52" s="61"/>
      <c r="L52" s="61"/>
      <c r="M52" s="39"/>
      <c r="N52" s="39"/>
      <c r="O52" s="61"/>
      <c r="P52" s="61"/>
      <c r="Q52" s="19"/>
    </row>
    <row r="53" spans="1:17">
      <c r="A53" s="271" t="s">
        <v>148</v>
      </c>
      <c r="B53" s="303" t="s">
        <v>58</v>
      </c>
      <c r="C53" s="304" t="s">
        <v>52</v>
      </c>
      <c r="D53" s="305">
        <v>1285</v>
      </c>
      <c r="E53" s="300" t="s">
        <v>59</v>
      </c>
      <c r="F53" s="301" t="s">
        <v>60</v>
      </c>
      <c r="G53" s="276">
        <v>230</v>
      </c>
      <c r="H53" s="276">
        <v>2</v>
      </c>
      <c r="I53" s="276">
        <v>1200</v>
      </c>
      <c r="J53" s="276">
        <v>50</v>
      </c>
      <c r="K53" s="296">
        <v>1800000</v>
      </c>
      <c r="L53" s="296" t="s">
        <v>58</v>
      </c>
      <c r="M53" s="276">
        <v>0.8</v>
      </c>
      <c r="N53" s="276">
        <v>1.4</v>
      </c>
      <c r="O53" s="296">
        <v>72000000</v>
      </c>
      <c r="P53" s="311">
        <v>125999999.99999999</v>
      </c>
      <c r="Q53" s="302" t="s">
        <v>61</v>
      </c>
    </row>
    <row r="54" spans="1:17" s="268" customFormat="1">
      <c r="A54" s="267" t="s">
        <v>148</v>
      </c>
      <c r="B54" s="277" t="s">
        <v>58</v>
      </c>
      <c r="C54" s="277" t="s">
        <v>52</v>
      </c>
      <c r="D54" s="277">
        <v>1285</v>
      </c>
      <c r="E54" s="273" t="s">
        <v>59</v>
      </c>
      <c r="F54" s="274" t="s">
        <v>60</v>
      </c>
      <c r="G54" s="278">
        <v>230</v>
      </c>
      <c r="H54" s="278">
        <v>2</v>
      </c>
      <c r="I54" s="278">
        <v>1200</v>
      </c>
      <c r="J54" s="278">
        <v>50</v>
      </c>
      <c r="K54" s="279">
        <v>1800000</v>
      </c>
      <c r="L54" s="279" t="s">
        <v>58</v>
      </c>
      <c r="M54" s="278">
        <v>0.8</v>
      </c>
      <c r="N54" s="278">
        <v>1.4</v>
      </c>
      <c r="O54" s="279">
        <v>72000000</v>
      </c>
      <c r="P54" s="279">
        <v>125999999.99999999</v>
      </c>
      <c r="Q54" s="275" t="s">
        <v>219</v>
      </c>
    </row>
    <row r="55" spans="1:17" s="268" customFormat="1">
      <c r="A55" s="267" t="s">
        <v>148</v>
      </c>
      <c r="B55" s="277" t="s">
        <v>58</v>
      </c>
      <c r="C55" s="277" t="s">
        <v>52</v>
      </c>
      <c r="D55" s="277">
        <v>1285</v>
      </c>
      <c r="E55" s="273" t="s">
        <v>59</v>
      </c>
      <c r="F55" s="274" t="s">
        <v>60</v>
      </c>
      <c r="G55" s="278">
        <v>230</v>
      </c>
      <c r="H55" s="278">
        <v>1</v>
      </c>
      <c r="I55" s="278">
        <v>600</v>
      </c>
      <c r="J55" s="278">
        <v>50</v>
      </c>
      <c r="K55" s="279">
        <v>1150000</v>
      </c>
      <c r="L55" s="279" t="s">
        <v>58</v>
      </c>
      <c r="M55" s="278">
        <v>0.8</v>
      </c>
      <c r="N55" s="278">
        <v>1.9</v>
      </c>
      <c r="O55" s="279">
        <v>46000000</v>
      </c>
      <c r="P55" s="279">
        <v>109250000</v>
      </c>
      <c r="Q55" s="275" t="s">
        <v>220</v>
      </c>
    </row>
    <row r="56" spans="1:17" s="268" customFormat="1">
      <c r="A56" s="267" t="s">
        <v>148</v>
      </c>
      <c r="B56" s="277" t="s">
        <v>58</v>
      </c>
      <c r="C56" s="277" t="s">
        <v>52</v>
      </c>
      <c r="D56" s="277">
        <v>1285</v>
      </c>
      <c r="E56" s="274" t="s">
        <v>60</v>
      </c>
      <c r="F56" s="274" t="s">
        <v>63</v>
      </c>
      <c r="G56" s="278" t="s">
        <v>64</v>
      </c>
      <c r="H56" s="278">
        <v>1</v>
      </c>
      <c r="I56" s="278">
        <v>750</v>
      </c>
      <c r="J56" s="278">
        <v>1</v>
      </c>
      <c r="K56" s="279">
        <v>20000000</v>
      </c>
      <c r="L56" s="279" t="s">
        <v>58</v>
      </c>
      <c r="M56" s="278">
        <v>0.8</v>
      </c>
      <c r="N56" s="278">
        <v>1.4</v>
      </c>
      <c r="O56" s="279">
        <v>16000000</v>
      </c>
      <c r="P56" s="279">
        <v>28000000</v>
      </c>
      <c r="Q56" s="275" t="s">
        <v>221</v>
      </c>
    </row>
    <row r="57" spans="1:17" s="268" customFormat="1">
      <c r="A57" s="267" t="s">
        <v>148</v>
      </c>
      <c r="B57" s="277" t="s">
        <v>58</v>
      </c>
      <c r="C57" s="277" t="s">
        <v>52</v>
      </c>
      <c r="D57" s="277">
        <v>1285</v>
      </c>
      <c r="E57" s="274" t="s">
        <v>60</v>
      </c>
      <c r="F57" s="274" t="s">
        <v>63</v>
      </c>
      <c r="G57" s="278" t="s">
        <v>64</v>
      </c>
      <c r="H57" s="278">
        <v>1</v>
      </c>
      <c r="I57" s="278">
        <v>750</v>
      </c>
      <c r="J57" s="278">
        <v>1</v>
      </c>
      <c r="K57" s="279">
        <v>20000000</v>
      </c>
      <c r="L57" s="279" t="s">
        <v>58</v>
      </c>
      <c r="M57" s="278">
        <v>0.8</v>
      </c>
      <c r="N57" s="278">
        <v>1.4</v>
      </c>
      <c r="O57" s="279">
        <v>16000000</v>
      </c>
      <c r="P57" s="279">
        <v>28000000</v>
      </c>
      <c r="Q57" s="275" t="s">
        <v>222</v>
      </c>
    </row>
    <row r="58" spans="1:17" s="268" customFormat="1">
      <c r="A58" s="267" t="s">
        <v>148</v>
      </c>
      <c r="B58" s="277" t="s">
        <v>58</v>
      </c>
      <c r="C58" s="277" t="s">
        <v>52</v>
      </c>
      <c r="D58" s="277">
        <v>1285</v>
      </c>
      <c r="E58" s="274" t="s">
        <v>60</v>
      </c>
      <c r="F58" s="274" t="s">
        <v>63</v>
      </c>
      <c r="G58" s="278" t="s">
        <v>64</v>
      </c>
      <c r="H58" s="278">
        <v>1</v>
      </c>
      <c r="I58" s="278">
        <v>750</v>
      </c>
      <c r="J58" s="278">
        <v>1</v>
      </c>
      <c r="K58" s="279">
        <v>20000000</v>
      </c>
      <c r="L58" s="279" t="s">
        <v>58</v>
      </c>
      <c r="M58" s="278">
        <v>0.8</v>
      </c>
      <c r="N58" s="278">
        <v>1.4</v>
      </c>
      <c r="O58" s="279">
        <v>16000000</v>
      </c>
      <c r="P58" s="279">
        <v>28000000</v>
      </c>
      <c r="Q58" s="275" t="s">
        <v>66</v>
      </c>
    </row>
    <row r="59" spans="1:17">
      <c r="A59" s="267" t="s">
        <v>148</v>
      </c>
      <c r="B59" s="277" t="s">
        <v>58</v>
      </c>
      <c r="C59" s="277" t="s">
        <v>52</v>
      </c>
      <c r="D59" s="277">
        <v>1285</v>
      </c>
      <c r="E59" s="274" t="s">
        <v>60</v>
      </c>
      <c r="F59" s="274" t="s">
        <v>67</v>
      </c>
      <c r="G59" s="278">
        <v>345</v>
      </c>
      <c r="H59" s="278">
        <v>1</v>
      </c>
      <c r="I59" s="278">
        <v>900</v>
      </c>
      <c r="J59" s="278">
        <v>4</v>
      </c>
      <c r="K59" s="279">
        <v>2100000</v>
      </c>
      <c r="L59" s="279" t="s">
        <v>58</v>
      </c>
      <c r="M59" s="278">
        <v>0.8</v>
      </c>
      <c r="N59" s="278">
        <v>1.4</v>
      </c>
      <c r="O59" s="279">
        <v>6720000</v>
      </c>
      <c r="P59" s="279">
        <v>11760000</v>
      </c>
      <c r="Q59" s="275" t="s">
        <v>223</v>
      </c>
    </row>
    <row r="60" spans="1:17">
      <c r="A60" s="267" t="s">
        <v>148</v>
      </c>
      <c r="B60" s="277" t="s">
        <v>58</v>
      </c>
      <c r="C60" s="277" t="s">
        <v>52</v>
      </c>
      <c r="D60" s="277">
        <v>1285</v>
      </c>
      <c r="E60" s="274" t="s">
        <v>60</v>
      </c>
      <c r="F60" s="274" t="s">
        <v>67</v>
      </c>
      <c r="G60" s="278">
        <v>345</v>
      </c>
      <c r="H60" s="278">
        <v>1</v>
      </c>
      <c r="I60" s="278">
        <v>900</v>
      </c>
      <c r="J60" s="278">
        <v>4</v>
      </c>
      <c r="K60" s="279">
        <v>2100000</v>
      </c>
      <c r="L60" s="279" t="s">
        <v>58</v>
      </c>
      <c r="M60" s="278">
        <v>0.8</v>
      </c>
      <c r="N60" s="278">
        <v>1.4</v>
      </c>
      <c r="O60" s="279">
        <v>6720000</v>
      </c>
      <c r="P60" s="279">
        <v>11760000</v>
      </c>
      <c r="Q60" s="275" t="s">
        <v>224</v>
      </c>
    </row>
    <row r="61" spans="1:17">
      <c r="A61" s="309" t="s">
        <v>148</v>
      </c>
      <c r="B61" s="306" t="s">
        <v>58</v>
      </c>
      <c r="C61" s="306" t="s">
        <v>52</v>
      </c>
      <c r="D61" s="306">
        <v>1285</v>
      </c>
      <c r="E61" s="307" t="s">
        <v>60</v>
      </c>
      <c r="F61" s="307" t="s">
        <v>67</v>
      </c>
      <c r="G61" s="312">
        <v>345</v>
      </c>
      <c r="H61" s="312">
        <v>1</v>
      </c>
      <c r="I61" s="312">
        <v>900</v>
      </c>
      <c r="J61" s="312">
        <v>4</v>
      </c>
      <c r="K61" s="313">
        <v>2100000</v>
      </c>
      <c r="L61" s="313" t="s">
        <v>58</v>
      </c>
      <c r="M61" s="312">
        <v>0.8</v>
      </c>
      <c r="N61" s="312">
        <v>1.4</v>
      </c>
      <c r="O61" s="313">
        <v>6720000</v>
      </c>
      <c r="P61" s="313">
        <v>11760000</v>
      </c>
      <c r="Q61" s="308" t="s">
        <v>225</v>
      </c>
    </row>
    <row r="62" spans="1:17">
      <c r="A62" s="310" t="s">
        <v>148</v>
      </c>
      <c r="B62" s="297" t="s">
        <v>58</v>
      </c>
      <c r="C62" s="297" t="s">
        <v>52</v>
      </c>
      <c r="D62" s="297">
        <v>1285</v>
      </c>
      <c r="E62" s="298" t="s">
        <v>226</v>
      </c>
      <c r="F62" s="298" t="s">
        <v>67</v>
      </c>
      <c r="G62" s="314">
        <v>345</v>
      </c>
      <c r="H62" s="314">
        <v>3</v>
      </c>
      <c r="I62" s="314">
        <v>900</v>
      </c>
      <c r="J62" s="314">
        <v>6</v>
      </c>
      <c r="K62" s="315">
        <v>2100000</v>
      </c>
      <c r="L62" s="315" t="s">
        <v>52</v>
      </c>
      <c r="M62" s="314">
        <v>0.5</v>
      </c>
      <c r="N62" s="314">
        <v>0.7</v>
      </c>
      <c r="O62" s="315">
        <v>6300000</v>
      </c>
      <c r="P62" s="315">
        <v>8820000</v>
      </c>
      <c r="Q62" s="299" t="s">
        <v>227</v>
      </c>
    </row>
    <row r="63" spans="1:17">
      <c r="A63" s="72"/>
      <c r="B63" s="40"/>
      <c r="C63" s="40"/>
      <c r="D63" s="40"/>
      <c r="E63" s="6"/>
      <c r="F63" s="6"/>
      <c r="G63" s="41"/>
      <c r="H63" s="41"/>
      <c r="I63" s="41"/>
      <c r="J63" s="41"/>
      <c r="K63" s="64"/>
      <c r="L63" s="64"/>
      <c r="M63" s="141" t="s">
        <v>84</v>
      </c>
      <c r="N63" s="142"/>
      <c r="O63" s="83">
        <f>SUM(O53:O62)</f>
        <v>264460000</v>
      </c>
      <c r="P63" s="54">
        <f>SUM(P53:P62)</f>
        <v>489350000</v>
      </c>
      <c r="Q63" s="13"/>
    </row>
    <row r="64" spans="1:17">
      <c r="A64" s="73"/>
      <c r="B64" s="41"/>
      <c r="C64" s="41"/>
      <c r="D64" s="41"/>
      <c r="E64" s="6"/>
      <c r="F64" s="6"/>
      <c r="G64" s="41"/>
      <c r="H64" s="41"/>
      <c r="I64" s="41"/>
      <c r="J64" s="41"/>
      <c r="K64" s="64"/>
      <c r="L64" s="64"/>
      <c r="M64" s="41"/>
      <c r="N64" s="41"/>
      <c r="O64" s="64"/>
      <c r="P64" s="64"/>
      <c r="Q64" s="7"/>
    </row>
    <row r="65" spans="1:17">
      <c r="A65" s="74"/>
      <c r="B65" s="41"/>
      <c r="C65" s="41"/>
      <c r="D65" s="41"/>
      <c r="E65" s="6"/>
      <c r="F65" s="6"/>
      <c r="G65" s="41"/>
      <c r="H65" s="41"/>
      <c r="I65" s="41"/>
      <c r="J65" s="41"/>
      <c r="K65" s="64"/>
      <c r="L65" s="64"/>
      <c r="M65" s="41"/>
      <c r="N65" s="41"/>
      <c r="O65" s="64"/>
      <c r="P65" s="64"/>
      <c r="Q65" s="7"/>
    </row>
    <row r="66" spans="1:17" s="272" customFormat="1">
      <c r="A66" s="216" t="s">
        <v>148</v>
      </c>
      <c r="B66" s="211" t="s">
        <v>38</v>
      </c>
      <c r="C66" s="182" t="s">
        <v>52</v>
      </c>
      <c r="D66" s="182">
        <v>195</v>
      </c>
      <c r="E66" s="194" t="s">
        <v>161</v>
      </c>
      <c r="F66" s="195" t="s">
        <v>162</v>
      </c>
      <c r="G66" s="196">
        <v>138</v>
      </c>
      <c r="H66" s="196">
        <v>1</v>
      </c>
      <c r="I66" s="196">
        <v>300</v>
      </c>
      <c r="J66" s="196">
        <v>41</v>
      </c>
      <c r="K66" s="197">
        <v>1100000</v>
      </c>
      <c r="L66" s="197" t="s">
        <v>38</v>
      </c>
      <c r="M66" s="196">
        <v>0.5</v>
      </c>
      <c r="N66" s="196">
        <v>1.6</v>
      </c>
      <c r="O66" s="197">
        <v>22550000</v>
      </c>
      <c r="P66" s="198">
        <v>72160000</v>
      </c>
      <c r="Q66" s="199" t="s">
        <v>163</v>
      </c>
    </row>
    <row r="67" spans="1:17" s="272" customFormat="1">
      <c r="A67" s="214" t="s">
        <v>148</v>
      </c>
      <c r="B67" s="212" t="s">
        <v>38</v>
      </c>
      <c r="C67" s="90" t="s">
        <v>52</v>
      </c>
      <c r="D67" s="90">
        <v>195</v>
      </c>
      <c r="E67" s="200" t="s">
        <v>162</v>
      </c>
      <c r="F67" s="81" t="s">
        <v>164</v>
      </c>
      <c r="G67" s="86">
        <v>138</v>
      </c>
      <c r="H67" s="86">
        <v>1</v>
      </c>
      <c r="I67" s="86">
        <v>300</v>
      </c>
      <c r="J67" s="86">
        <v>48</v>
      </c>
      <c r="K67" s="201">
        <v>1100000</v>
      </c>
      <c r="L67" s="201" t="s">
        <v>38</v>
      </c>
      <c r="M67" s="202">
        <v>0.5</v>
      </c>
      <c r="N67" s="202">
        <v>1.6</v>
      </c>
      <c r="O67" s="201">
        <v>26400000</v>
      </c>
      <c r="P67" s="87">
        <v>84480000</v>
      </c>
      <c r="Q67" s="203" t="s">
        <v>165</v>
      </c>
    </row>
    <row r="68" spans="1:17" s="272" customFormat="1">
      <c r="A68" s="214" t="s">
        <v>148</v>
      </c>
      <c r="B68" s="212" t="s">
        <v>38</v>
      </c>
      <c r="C68" s="90" t="s">
        <v>52</v>
      </c>
      <c r="D68" s="90">
        <v>195</v>
      </c>
      <c r="E68" s="81" t="s">
        <v>166</v>
      </c>
      <c r="F68" s="81" t="s">
        <v>167</v>
      </c>
      <c r="G68" s="86">
        <v>138</v>
      </c>
      <c r="H68" s="86">
        <v>1</v>
      </c>
      <c r="I68" s="86">
        <v>300</v>
      </c>
      <c r="J68" s="86">
        <v>59</v>
      </c>
      <c r="K68" s="201">
        <v>1100000</v>
      </c>
      <c r="L68" s="201" t="s">
        <v>38</v>
      </c>
      <c r="M68" s="202">
        <v>0.5</v>
      </c>
      <c r="N68" s="202">
        <v>1.6</v>
      </c>
      <c r="O68" s="201">
        <v>32450000</v>
      </c>
      <c r="P68" s="87">
        <v>103840000</v>
      </c>
      <c r="Q68" s="203"/>
    </row>
    <row r="69" spans="1:17" s="272" customFormat="1">
      <c r="A69" s="214" t="s">
        <v>148</v>
      </c>
      <c r="B69" s="212" t="s">
        <v>38</v>
      </c>
      <c r="C69" s="90" t="s">
        <v>52</v>
      </c>
      <c r="D69" s="90">
        <v>195</v>
      </c>
      <c r="E69" s="81" t="s">
        <v>167</v>
      </c>
      <c r="F69" s="81" t="s">
        <v>168</v>
      </c>
      <c r="G69" s="86">
        <v>138</v>
      </c>
      <c r="H69" s="86">
        <v>1</v>
      </c>
      <c r="I69" s="86">
        <v>300</v>
      </c>
      <c r="J69" s="86">
        <v>55</v>
      </c>
      <c r="K69" s="201">
        <v>1100000</v>
      </c>
      <c r="L69" s="201" t="s">
        <v>38</v>
      </c>
      <c r="M69" s="202">
        <v>0.5</v>
      </c>
      <c r="N69" s="202">
        <v>1.6</v>
      </c>
      <c r="O69" s="201">
        <v>30250000</v>
      </c>
      <c r="P69" s="87">
        <v>96800000</v>
      </c>
      <c r="Q69" s="203" t="s">
        <v>115</v>
      </c>
    </row>
    <row r="70" spans="1:17" s="272" customFormat="1">
      <c r="A70" s="214" t="s">
        <v>148</v>
      </c>
      <c r="B70" s="212" t="s">
        <v>38</v>
      </c>
      <c r="C70" s="90" t="s">
        <v>52</v>
      </c>
      <c r="D70" s="90">
        <v>195</v>
      </c>
      <c r="E70" s="81" t="s">
        <v>168</v>
      </c>
      <c r="F70" s="81" t="s">
        <v>164</v>
      </c>
      <c r="G70" s="86">
        <v>138</v>
      </c>
      <c r="H70" s="86">
        <v>1</v>
      </c>
      <c r="I70" s="86">
        <v>300</v>
      </c>
      <c r="J70" s="86">
        <v>17</v>
      </c>
      <c r="K70" s="201">
        <v>1100000</v>
      </c>
      <c r="L70" s="201" t="s">
        <v>38</v>
      </c>
      <c r="M70" s="202">
        <v>0.5</v>
      </c>
      <c r="N70" s="202">
        <v>1.6</v>
      </c>
      <c r="O70" s="201">
        <v>9350000</v>
      </c>
      <c r="P70" s="87">
        <v>29920000</v>
      </c>
      <c r="Q70" s="203" t="s">
        <v>115</v>
      </c>
    </row>
    <row r="71" spans="1:17" s="272" customFormat="1">
      <c r="A71" s="214" t="s">
        <v>148</v>
      </c>
      <c r="B71" s="212" t="s">
        <v>38</v>
      </c>
      <c r="C71" s="90" t="s">
        <v>52</v>
      </c>
      <c r="D71" s="90">
        <v>195</v>
      </c>
      <c r="E71" s="81" t="s">
        <v>164</v>
      </c>
      <c r="F71" s="81" t="s">
        <v>169</v>
      </c>
      <c r="G71" s="86">
        <v>138</v>
      </c>
      <c r="H71" s="86">
        <v>2</v>
      </c>
      <c r="I71" s="86">
        <v>300</v>
      </c>
      <c r="J71" s="86">
        <v>25</v>
      </c>
      <c r="K71" s="201">
        <v>1100000</v>
      </c>
      <c r="L71" s="201" t="s">
        <v>38</v>
      </c>
      <c r="M71" s="202">
        <v>0.5</v>
      </c>
      <c r="N71" s="202">
        <v>1.6</v>
      </c>
      <c r="O71" s="201">
        <v>13750000</v>
      </c>
      <c r="P71" s="87">
        <v>44000000</v>
      </c>
      <c r="Q71" s="203" t="s">
        <v>170</v>
      </c>
    </row>
    <row r="72" spans="1:17" s="272" customFormat="1">
      <c r="A72" s="214" t="s">
        <v>148</v>
      </c>
      <c r="B72" s="212" t="s">
        <v>38</v>
      </c>
      <c r="C72" s="90" t="s">
        <v>52</v>
      </c>
      <c r="D72" s="90">
        <v>195</v>
      </c>
      <c r="E72" s="81" t="s">
        <v>169</v>
      </c>
      <c r="F72" s="81" t="s">
        <v>171</v>
      </c>
      <c r="G72" s="86">
        <v>138</v>
      </c>
      <c r="H72" s="86">
        <v>2</v>
      </c>
      <c r="I72" s="86">
        <v>300</v>
      </c>
      <c r="J72" s="86">
        <v>5</v>
      </c>
      <c r="K72" s="201">
        <v>1100000</v>
      </c>
      <c r="L72" s="201" t="s">
        <v>38</v>
      </c>
      <c r="M72" s="202">
        <v>0.5</v>
      </c>
      <c r="N72" s="202">
        <v>1.6</v>
      </c>
      <c r="O72" s="201">
        <v>2750000</v>
      </c>
      <c r="P72" s="87">
        <v>8800000</v>
      </c>
      <c r="Q72" s="82" t="s">
        <v>172</v>
      </c>
    </row>
    <row r="73" spans="1:17" s="272" customFormat="1">
      <c r="A73" s="214" t="s">
        <v>148</v>
      </c>
      <c r="B73" s="212" t="s">
        <v>38</v>
      </c>
      <c r="C73" s="90" t="s">
        <v>52</v>
      </c>
      <c r="D73" s="90">
        <v>195</v>
      </c>
      <c r="E73" s="81" t="s">
        <v>171</v>
      </c>
      <c r="F73" s="81" t="s">
        <v>173</v>
      </c>
      <c r="G73" s="86">
        <v>138</v>
      </c>
      <c r="H73" s="86">
        <v>2</v>
      </c>
      <c r="I73" s="86">
        <v>300</v>
      </c>
      <c r="J73" s="86">
        <v>59</v>
      </c>
      <c r="K73" s="201">
        <v>1100000</v>
      </c>
      <c r="L73" s="201" t="s">
        <v>52</v>
      </c>
      <c r="M73" s="202">
        <v>0.5</v>
      </c>
      <c r="N73" s="202">
        <v>1.6</v>
      </c>
      <c r="O73" s="201">
        <v>32450000</v>
      </c>
      <c r="P73" s="87">
        <v>103840000</v>
      </c>
      <c r="Q73" s="203"/>
    </row>
    <row r="74" spans="1:17" s="272" customFormat="1">
      <c r="A74" s="215" t="s">
        <v>148</v>
      </c>
      <c r="B74" s="213" t="s">
        <v>38</v>
      </c>
      <c r="C74" s="204" t="s">
        <v>52</v>
      </c>
      <c r="D74" s="204">
        <v>195</v>
      </c>
      <c r="E74" s="205" t="s">
        <v>174</v>
      </c>
      <c r="F74" s="205" t="s">
        <v>175</v>
      </c>
      <c r="G74" s="206">
        <v>138</v>
      </c>
      <c r="H74" s="206">
        <v>1</v>
      </c>
      <c r="I74" s="206">
        <v>300</v>
      </c>
      <c r="J74" s="206">
        <v>81</v>
      </c>
      <c r="K74" s="207">
        <v>1100000</v>
      </c>
      <c r="L74" s="207" t="s">
        <v>38</v>
      </c>
      <c r="M74" s="208">
        <v>0.5</v>
      </c>
      <c r="N74" s="208">
        <v>1.6</v>
      </c>
      <c r="O74" s="207">
        <v>44550000</v>
      </c>
      <c r="P74" s="209">
        <v>142560000</v>
      </c>
      <c r="Q74" s="210" t="s">
        <v>115</v>
      </c>
    </row>
    <row r="75" spans="1:17" s="272" customFormat="1">
      <c r="A75" s="293"/>
      <c r="B75" s="281"/>
      <c r="C75" s="281"/>
      <c r="D75" s="281"/>
      <c r="E75" s="282"/>
      <c r="F75" s="282"/>
      <c r="G75" s="283"/>
      <c r="H75" s="283"/>
      <c r="I75" s="283"/>
      <c r="J75" s="283"/>
      <c r="K75" s="284"/>
      <c r="L75" s="285"/>
      <c r="M75" s="143" t="s">
        <v>84</v>
      </c>
      <c r="N75" s="144"/>
      <c r="O75" s="286">
        <f>SUM(O66:O74)</f>
        <v>214500000</v>
      </c>
      <c r="P75" s="287">
        <f>SUM(P66:P74)</f>
        <v>686400000</v>
      </c>
      <c r="Q75" s="288"/>
    </row>
    <row r="76" spans="1:17" s="272" customFormat="1">
      <c r="A76" s="280"/>
      <c r="B76" s="283"/>
      <c r="C76" s="283"/>
      <c r="D76" s="283"/>
      <c r="E76" s="282"/>
      <c r="F76" s="282"/>
      <c r="G76" s="283"/>
      <c r="H76" s="283"/>
      <c r="I76" s="283"/>
      <c r="J76" s="283"/>
      <c r="K76" s="284"/>
      <c r="L76" s="284"/>
      <c r="M76" s="294"/>
      <c r="N76" s="294"/>
      <c r="O76" s="295"/>
      <c r="P76" s="284"/>
      <c r="Q76" s="288"/>
    </row>
    <row r="77" spans="1:17" s="272" customFormat="1">
      <c r="A77" s="289"/>
      <c r="B77" s="290"/>
      <c r="C77" s="290"/>
      <c r="D77" s="290"/>
      <c r="E77" s="291"/>
      <c r="F77" s="291"/>
      <c r="G77" s="290"/>
      <c r="H77" s="290"/>
      <c r="I77" s="290"/>
      <c r="J77" s="290"/>
      <c r="K77" s="292"/>
      <c r="L77" s="292"/>
      <c r="M77" s="290"/>
      <c r="N77" s="290"/>
      <c r="O77" s="292"/>
      <c r="P77" s="292"/>
      <c r="Q77" s="288"/>
    </row>
    <row r="78" spans="1:17">
      <c r="A78" s="329" t="s">
        <v>148</v>
      </c>
      <c r="B78" s="330" t="s">
        <v>58</v>
      </c>
      <c r="C78" s="330" t="s">
        <v>35</v>
      </c>
      <c r="D78" s="348">
        <v>55</v>
      </c>
      <c r="E78" s="347" t="s">
        <v>68</v>
      </c>
      <c r="F78" s="331" t="s">
        <v>69</v>
      </c>
      <c r="G78" s="332">
        <v>230</v>
      </c>
      <c r="H78" s="332">
        <v>1</v>
      </c>
      <c r="I78" s="332">
        <v>600</v>
      </c>
      <c r="J78" s="332">
        <v>100</v>
      </c>
      <c r="K78" s="333">
        <v>1150000</v>
      </c>
      <c r="L78" s="333" t="s">
        <v>58</v>
      </c>
      <c r="M78" s="332">
        <v>0.8</v>
      </c>
      <c r="N78" s="332">
        <v>1.9</v>
      </c>
      <c r="O78" s="333">
        <v>92000000</v>
      </c>
      <c r="P78" s="333">
        <v>218500000</v>
      </c>
      <c r="Q78" s="334" t="s">
        <v>61</v>
      </c>
    </row>
    <row r="79" spans="1:17">
      <c r="A79" s="335" t="s">
        <v>148</v>
      </c>
      <c r="B79" s="320" t="s">
        <v>58</v>
      </c>
      <c r="C79" s="320" t="s">
        <v>35</v>
      </c>
      <c r="D79" s="346">
        <v>55</v>
      </c>
      <c r="E79" s="321" t="s">
        <v>68</v>
      </c>
      <c r="F79" s="319" t="s">
        <v>69</v>
      </c>
      <c r="G79" s="322">
        <v>230</v>
      </c>
      <c r="H79" s="322">
        <v>1</v>
      </c>
      <c r="I79" s="322">
        <v>600</v>
      </c>
      <c r="J79" s="322">
        <v>100</v>
      </c>
      <c r="K79" s="323">
        <v>1150000</v>
      </c>
      <c r="L79" s="323" t="s">
        <v>58</v>
      </c>
      <c r="M79" s="322">
        <v>0.8</v>
      </c>
      <c r="N79" s="322">
        <v>1.9</v>
      </c>
      <c r="O79" s="323">
        <v>92000000</v>
      </c>
      <c r="P79" s="323">
        <v>218500000</v>
      </c>
      <c r="Q79" s="336" t="s">
        <v>62</v>
      </c>
    </row>
    <row r="80" spans="1:17">
      <c r="A80" s="335" t="s">
        <v>148</v>
      </c>
      <c r="B80" s="320" t="s">
        <v>58</v>
      </c>
      <c r="C80" s="320" t="s">
        <v>35</v>
      </c>
      <c r="D80" s="346">
        <v>55</v>
      </c>
      <c r="E80" s="321" t="s">
        <v>69</v>
      </c>
      <c r="F80" s="319" t="s">
        <v>69</v>
      </c>
      <c r="G80" s="322" t="s">
        <v>70</v>
      </c>
      <c r="H80" s="322">
        <v>1</v>
      </c>
      <c r="I80" s="322">
        <v>125</v>
      </c>
      <c r="J80" s="322">
        <v>1</v>
      </c>
      <c r="K80" s="323">
        <v>2500000</v>
      </c>
      <c r="L80" s="323" t="s">
        <v>58</v>
      </c>
      <c r="M80" s="322">
        <v>0.8</v>
      </c>
      <c r="N80" s="322">
        <v>1.4</v>
      </c>
      <c r="O80" s="323">
        <v>2000000</v>
      </c>
      <c r="P80" s="323">
        <v>3500000</v>
      </c>
      <c r="Q80" s="336" t="s">
        <v>71</v>
      </c>
    </row>
    <row r="81" spans="1:17">
      <c r="A81" s="335" t="s">
        <v>148</v>
      </c>
      <c r="B81" s="320" t="s">
        <v>58</v>
      </c>
      <c r="C81" s="320" t="s">
        <v>35</v>
      </c>
      <c r="D81" s="346">
        <v>55</v>
      </c>
      <c r="E81" s="321" t="s">
        <v>69</v>
      </c>
      <c r="F81" s="319" t="s">
        <v>69</v>
      </c>
      <c r="G81" s="322" t="s">
        <v>70</v>
      </c>
      <c r="H81" s="322">
        <v>1</v>
      </c>
      <c r="I81" s="322">
        <v>125</v>
      </c>
      <c r="J81" s="322">
        <v>1</v>
      </c>
      <c r="K81" s="323">
        <v>2500000</v>
      </c>
      <c r="L81" s="323" t="s">
        <v>58</v>
      </c>
      <c r="M81" s="322">
        <v>0.8</v>
      </c>
      <c r="N81" s="322">
        <v>1.4</v>
      </c>
      <c r="O81" s="323">
        <v>2000000</v>
      </c>
      <c r="P81" s="323">
        <v>3500000</v>
      </c>
      <c r="Q81" s="336" t="s">
        <v>72</v>
      </c>
    </row>
    <row r="82" spans="1:17" s="174" customFormat="1">
      <c r="A82" s="335" t="s">
        <v>148</v>
      </c>
      <c r="B82" s="320" t="s">
        <v>58</v>
      </c>
      <c r="C82" s="320" t="s">
        <v>35</v>
      </c>
      <c r="D82" s="346">
        <v>55</v>
      </c>
      <c r="E82" s="321" t="s">
        <v>69</v>
      </c>
      <c r="F82" s="319" t="s">
        <v>73</v>
      </c>
      <c r="G82" s="322">
        <v>115</v>
      </c>
      <c r="H82" s="322">
        <v>1</v>
      </c>
      <c r="I82" s="322">
        <v>300</v>
      </c>
      <c r="J82" s="322">
        <v>1</v>
      </c>
      <c r="K82" s="323">
        <v>1100000</v>
      </c>
      <c r="L82" s="323" t="s">
        <v>58</v>
      </c>
      <c r="M82" s="322">
        <v>0.8</v>
      </c>
      <c r="N82" s="322">
        <v>1.4</v>
      </c>
      <c r="O82" s="323">
        <v>880000</v>
      </c>
      <c r="P82" s="323">
        <v>1540000</v>
      </c>
      <c r="Q82" s="336" t="s">
        <v>74</v>
      </c>
    </row>
    <row r="83" spans="1:17">
      <c r="A83" s="335" t="s">
        <v>148</v>
      </c>
      <c r="B83" s="320" t="s">
        <v>58</v>
      </c>
      <c r="C83" s="320" t="s">
        <v>35</v>
      </c>
      <c r="D83" s="346">
        <v>55</v>
      </c>
      <c r="E83" s="321" t="s">
        <v>69</v>
      </c>
      <c r="F83" s="319" t="s">
        <v>73</v>
      </c>
      <c r="G83" s="322">
        <v>115</v>
      </c>
      <c r="H83" s="322">
        <v>1</v>
      </c>
      <c r="I83" s="322">
        <v>300</v>
      </c>
      <c r="J83" s="322">
        <v>1</v>
      </c>
      <c r="K83" s="323">
        <v>1100000</v>
      </c>
      <c r="L83" s="323" t="s">
        <v>58</v>
      </c>
      <c r="M83" s="322">
        <v>0.8</v>
      </c>
      <c r="N83" s="322">
        <v>1.4</v>
      </c>
      <c r="O83" s="323">
        <v>880000</v>
      </c>
      <c r="P83" s="323">
        <v>1540000</v>
      </c>
      <c r="Q83" s="336" t="s">
        <v>75</v>
      </c>
    </row>
    <row r="84" spans="1:17">
      <c r="A84" s="335" t="s">
        <v>148</v>
      </c>
      <c r="B84" s="320" t="s">
        <v>58</v>
      </c>
      <c r="C84" s="320" t="s">
        <v>35</v>
      </c>
      <c r="D84" s="346">
        <v>55</v>
      </c>
      <c r="E84" s="321" t="s">
        <v>69</v>
      </c>
      <c r="F84" s="319" t="s">
        <v>63</v>
      </c>
      <c r="G84" s="322" t="s">
        <v>76</v>
      </c>
      <c r="H84" s="322">
        <v>1</v>
      </c>
      <c r="I84" s="322">
        <v>100</v>
      </c>
      <c r="J84" s="322">
        <v>1</v>
      </c>
      <c r="K84" s="323">
        <v>2000000</v>
      </c>
      <c r="L84" s="323" t="s">
        <v>58</v>
      </c>
      <c r="M84" s="322">
        <v>0.8</v>
      </c>
      <c r="N84" s="322">
        <v>1.4</v>
      </c>
      <c r="O84" s="323">
        <v>1600000</v>
      </c>
      <c r="P84" s="323">
        <v>2800000</v>
      </c>
      <c r="Q84" s="336" t="s">
        <v>65</v>
      </c>
    </row>
    <row r="85" spans="1:17">
      <c r="A85" s="317" t="s">
        <v>148</v>
      </c>
      <c r="B85" s="316" t="s">
        <v>58</v>
      </c>
      <c r="C85" s="316" t="s">
        <v>35</v>
      </c>
      <c r="D85" s="349">
        <v>55</v>
      </c>
      <c r="E85" s="350" t="s">
        <v>69</v>
      </c>
      <c r="F85" s="351" t="s">
        <v>63</v>
      </c>
      <c r="G85" s="352" t="s">
        <v>76</v>
      </c>
      <c r="H85" s="352">
        <v>1</v>
      </c>
      <c r="I85" s="352">
        <v>100</v>
      </c>
      <c r="J85" s="352">
        <v>1</v>
      </c>
      <c r="K85" s="353">
        <v>2000000</v>
      </c>
      <c r="L85" s="353" t="s">
        <v>58</v>
      </c>
      <c r="M85" s="352">
        <v>0.8</v>
      </c>
      <c r="N85" s="352">
        <v>1.4</v>
      </c>
      <c r="O85" s="353">
        <v>1600000</v>
      </c>
      <c r="P85" s="353">
        <v>2800000</v>
      </c>
      <c r="Q85" s="354" t="s">
        <v>66</v>
      </c>
    </row>
    <row r="86" spans="1:17">
      <c r="A86" s="324"/>
      <c r="B86" s="92"/>
      <c r="C86" s="92"/>
      <c r="D86" s="92"/>
      <c r="E86" s="15"/>
      <c r="F86" s="15"/>
      <c r="G86" s="38"/>
      <c r="H86" s="38"/>
      <c r="I86" s="38"/>
      <c r="J86" s="38"/>
      <c r="K86" s="58"/>
      <c r="L86" s="123"/>
      <c r="M86" s="143" t="s">
        <v>84</v>
      </c>
      <c r="N86" s="144"/>
      <c r="O86" s="124">
        <f>SUM(O78:O85)</f>
        <v>192960000</v>
      </c>
      <c r="P86" s="125">
        <f>SUM(P78:P85)</f>
        <v>452680000</v>
      </c>
      <c r="Q86" s="29"/>
    </row>
    <row r="87" spans="1:17">
      <c r="A87" s="70"/>
      <c r="B87" s="38"/>
      <c r="C87" s="38"/>
      <c r="D87" s="38"/>
      <c r="E87" s="15"/>
      <c r="F87" s="15"/>
      <c r="G87" s="38"/>
      <c r="H87" s="38"/>
      <c r="I87" s="38"/>
      <c r="J87" s="38"/>
      <c r="K87" s="58"/>
      <c r="L87" s="58"/>
      <c r="M87" s="59"/>
      <c r="N87" s="59"/>
      <c r="O87" s="60"/>
      <c r="P87" s="58"/>
      <c r="Q87" s="29"/>
    </row>
    <row r="88" spans="1:17">
      <c r="A88" s="71"/>
      <c r="B88" s="39"/>
      <c r="C88" s="39"/>
      <c r="D88" s="39"/>
      <c r="E88" s="18"/>
      <c r="F88" s="18"/>
      <c r="G88" s="39"/>
      <c r="H88" s="39"/>
      <c r="I88" s="39"/>
      <c r="J88" s="39"/>
      <c r="K88" s="61"/>
      <c r="L88" s="61"/>
      <c r="M88" s="39"/>
      <c r="N88" s="39"/>
      <c r="O88" s="61"/>
      <c r="P88" s="61"/>
      <c r="Q88" s="29"/>
    </row>
    <row r="89" spans="1:17" s="239" customFormat="1">
      <c r="A89" s="220" t="s">
        <v>148</v>
      </c>
      <c r="B89" s="42" t="s">
        <v>213</v>
      </c>
      <c r="C89" s="42" t="s">
        <v>58</v>
      </c>
      <c r="D89" s="42">
        <v>7</v>
      </c>
      <c r="E89" s="5"/>
      <c r="F89" s="5"/>
      <c r="G89" s="66"/>
      <c r="H89" s="62"/>
      <c r="I89" s="62"/>
      <c r="J89" s="62"/>
      <c r="K89" s="63"/>
      <c r="L89" s="63"/>
      <c r="M89" s="62"/>
      <c r="N89" s="62"/>
      <c r="O89" s="63">
        <f t="shared" ref="O89:O92" si="5">J89*K89*M89</f>
        <v>0</v>
      </c>
      <c r="P89" s="63">
        <f t="shared" ref="P89:P92" si="6">J89*K89*N89</f>
        <v>0</v>
      </c>
      <c r="Q89" s="219" t="s">
        <v>214</v>
      </c>
    </row>
    <row r="90" spans="1:17" s="239" customFormat="1">
      <c r="A90" s="67"/>
      <c r="B90" s="32"/>
      <c r="C90" s="32"/>
      <c r="D90" s="32"/>
      <c r="E90" s="16"/>
      <c r="F90" s="16"/>
      <c r="G90" s="59"/>
      <c r="H90" s="59"/>
      <c r="I90" s="59"/>
      <c r="J90" s="59"/>
      <c r="K90" s="60"/>
      <c r="L90" s="65"/>
      <c r="M90" s="141" t="s">
        <v>84</v>
      </c>
      <c r="N90" s="142"/>
      <c r="O90" s="83">
        <f>O89</f>
        <v>0</v>
      </c>
      <c r="P90" s="54">
        <f>P89</f>
        <v>0</v>
      </c>
      <c r="Q90" s="17"/>
    </row>
    <row r="91" spans="1:17" s="239" customFormat="1">
      <c r="A91" s="70"/>
      <c r="B91" s="38"/>
      <c r="C91" s="38"/>
      <c r="D91" s="38"/>
      <c r="E91" s="15"/>
      <c r="F91" s="15"/>
      <c r="G91" s="38"/>
      <c r="H91" s="38"/>
      <c r="I91" s="38"/>
      <c r="J91" s="38"/>
      <c r="K91" s="58"/>
      <c r="L91" s="58"/>
      <c r="M91" s="59"/>
      <c r="N91" s="59"/>
      <c r="O91" s="60"/>
      <c r="P91" s="58"/>
      <c r="Q91" s="29"/>
    </row>
    <row r="92" spans="1:17" s="239" customFormat="1">
      <c r="A92" s="70"/>
      <c r="B92" s="38"/>
      <c r="C92" s="38"/>
      <c r="D92" s="38"/>
      <c r="E92" s="15"/>
      <c r="F92" s="15"/>
      <c r="G92" s="38"/>
      <c r="H92" s="38"/>
      <c r="I92" s="38"/>
      <c r="J92" s="38"/>
      <c r="K92" s="58"/>
      <c r="L92" s="58"/>
      <c r="M92" s="38"/>
      <c r="N92" s="38"/>
      <c r="O92" s="58"/>
      <c r="P92" s="58"/>
      <c r="Q92" s="29"/>
    </row>
    <row r="93" spans="1:17" s="318" customFormat="1">
      <c r="A93" s="355" t="s">
        <v>148</v>
      </c>
      <c r="B93" s="363" t="s">
        <v>35</v>
      </c>
      <c r="C93" s="363" t="s">
        <v>78</v>
      </c>
      <c r="D93" s="368">
        <v>250</v>
      </c>
      <c r="E93" s="367"/>
      <c r="F93" s="364"/>
      <c r="G93" s="365"/>
      <c r="H93" s="365"/>
      <c r="I93" s="365"/>
      <c r="J93" s="365"/>
      <c r="K93" s="366"/>
      <c r="L93" s="366"/>
      <c r="M93" s="365"/>
      <c r="N93" s="365"/>
      <c r="O93" s="366">
        <v>0</v>
      </c>
      <c r="P93" s="366">
        <v>0</v>
      </c>
      <c r="Q93" s="362" t="s">
        <v>228</v>
      </c>
    </row>
    <row r="94" spans="1:17" s="318" customFormat="1">
      <c r="A94" s="337"/>
      <c r="B94" s="338"/>
      <c r="C94" s="338"/>
      <c r="D94" s="338"/>
      <c r="E94" s="339"/>
      <c r="F94" s="339"/>
      <c r="G94" s="340"/>
      <c r="H94" s="340"/>
      <c r="I94" s="340"/>
      <c r="J94" s="340"/>
      <c r="K94" s="341"/>
      <c r="L94" s="342"/>
      <c r="M94" s="141" t="s">
        <v>84</v>
      </c>
      <c r="N94" s="142"/>
      <c r="O94" s="343">
        <f>O93</f>
        <v>0</v>
      </c>
      <c r="P94" s="344">
        <f>P93</f>
        <v>0</v>
      </c>
      <c r="Q94" s="345"/>
    </row>
    <row r="95" spans="1:17" s="318" customFormat="1">
      <c r="A95" s="324"/>
      <c r="B95" s="326"/>
      <c r="C95" s="326"/>
      <c r="D95" s="326"/>
      <c r="E95" s="325"/>
      <c r="F95" s="325"/>
      <c r="G95" s="326"/>
      <c r="H95" s="326"/>
      <c r="I95" s="326"/>
      <c r="J95" s="326"/>
      <c r="K95" s="327"/>
      <c r="L95" s="327"/>
      <c r="M95" s="340"/>
      <c r="N95" s="340"/>
      <c r="O95" s="341"/>
      <c r="P95" s="327"/>
      <c r="Q95" s="328"/>
    </row>
    <row r="96" spans="1:17" s="318" customFormat="1">
      <c r="A96" s="324"/>
      <c r="B96" s="326"/>
      <c r="C96" s="326"/>
      <c r="D96" s="326"/>
      <c r="E96" s="325"/>
      <c r="F96" s="325"/>
      <c r="G96" s="326"/>
      <c r="H96" s="326"/>
      <c r="I96" s="326"/>
      <c r="J96" s="326"/>
      <c r="K96" s="327"/>
      <c r="L96" s="327"/>
      <c r="M96" s="326"/>
      <c r="N96" s="326"/>
      <c r="O96" s="327"/>
      <c r="P96" s="327"/>
      <c r="Q96" s="328"/>
    </row>
    <row r="97" spans="1:17">
      <c r="A97" s="355" t="s">
        <v>148</v>
      </c>
      <c r="B97" s="356" t="s">
        <v>77</v>
      </c>
      <c r="C97" s="356" t="s">
        <v>78</v>
      </c>
      <c r="D97" s="356">
        <v>1954</v>
      </c>
      <c r="E97" s="357" t="s">
        <v>79</v>
      </c>
      <c r="F97" s="357" t="s">
        <v>23</v>
      </c>
      <c r="G97" s="358">
        <v>765</v>
      </c>
      <c r="H97" s="359">
        <v>1</v>
      </c>
      <c r="I97" s="359">
        <v>4000</v>
      </c>
      <c r="J97" s="359">
        <v>72</v>
      </c>
      <c r="K97" s="360">
        <v>5550000</v>
      </c>
      <c r="L97" s="360" t="s">
        <v>37</v>
      </c>
      <c r="M97" s="359">
        <v>0.5</v>
      </c>
      <c r="N97" s="359">
        <v>0.6</v>
      </c>
      <c r="O97" s="360">
        <f t="shared" si="2"/>
        <v>199800000</v>
      </c>
      <c r="P97" s="360">
        <f t="shared" ref="P97:P103" si="7">J97*K97*N97</f>
        <v>239760000</v>
      </c>
      <c r="Q97" s="219" t="s">
        <v>176</v>
      </c>
    </row>
    <row r="98" spans="1:17">
      <c r="A98" s="67"/>
      <c r="B98" s="32"/>
      <c r="C98" s="32"/>
      <c r="D98" s="32"/>
      <c r="E98" s="16"/>
      <c r="F98" s="16"/>
      <c r="G98" s="59"/>
      <c r="H98" s="59"/>
      <c r="I98" s="59"/>
      <c r="J98" s="59"/>
      <c r="K98" s="60"/>
      <c r="L98" s="65"/>
      <c r="M98" s="141" t="s">
        <v>84</v>
      </c>
      <c r="N98" s="142"/>
      <c r="O98" s="83">
        <f>O97</f>
        <v>199800000</v>
      </c>
      <c r="P98" s="54">
        <f>P97</f>
        <v>239760000</v>
      </c>
      <c r="Q98" s="17"/>
    </row>
    <row r="99" spans="1:17">
      <c r="A99" s="70"/>
      <c r="B99" s="38"/>
      <c r="C99" s="38"/>
      <c r="D99" s="38"/>
      <c r="E99" s="15"/>
      <c r="F99" s="15"/>
      <c r="G99" s="38"/>
      <c r="H99" s="38"/>
      <c r="I99" s="38"/>
      <c r="J99" s="38"/>
      <c r="K99" s="58"/>
      <c r="L99" s="58"/>
      <c r="M99" s="59"/>
      <c r="N99" s="59"/>
      <c r="O99" s="60"/>
      <c r="P99" s="58"/>
      <c r="Q99" s="29"/>
    </row>
    <row r="100" spans="1:17">
      <c r="A100" s="70"/>
      <c r="B100" s="38"/>
      <c r="C100" s="38"/>
      <c r="D100" s="38"/>
      <c r="E100" s="15"/>
      <c r="F100" s="15"/>
      <c r="G100" s="38"/>
      <c r="H100" s="38"/>
      <c r="I100" s="38"/>
      <c r="J100" s="38"/>
      <c r="K100" s="58"/>
      <c r="L100" s="58"/>
      <c r="M100" s="38"/>
      <c r="N100" s="38"/>
      <c r="O100" s="58"/>
      <c r="P100" s="58"/>
      <c r="Q100" s="29"/>
    </row>
    <row r="101" spans="1:17">
      <c r="A101" s="221" t="s">
        <v>148</v>
      </c>
      <c r="B101" s="111" t="s">
        <v>35</v>
      </c>
      <c r="C101" s="111" t="s">
        <v>80</v>
      </c>
      <c r="D101" s="111">
        <v>2014</v>
      </c>
      <c r="E101" s="20" t="s">
        <v>116</v>
      </c>
      <c r="F101" s="20" t="s">
        <v>117</v>
      </c>
      <c r="G101" s="120">
        <v>765</v>
      </c>
      <c r="H101" s="120">
        <v>1</v>
      </c>
      <c r="I101" s="120">
        <v>4000</v>
      </c>
      <c r="J101" s="120">
        <v>79</v>
      </c>
      <c r="K101" s="121">
        <v>5550000</v>
      </c>
      <c r="L101" s="121" t="s">
        <v>78</v>
      </c>
      <c r="M101" s="120">
        <v>0.4</v>
      </c>
      <c r="N101" s="120">
        <v>0.8</v>
      </c>
      <c r="O101" s="121">
        <f t="shared" ref="O101:O102" si="8">J101*K101*M101</f>
        <v>175380000</v>
      </c>
      <c r="P101" s="121">
        <f t="shared" ref="P101:P102" si="9">J101*K101*N101</f>
        <v>350760000</v>
      </c>
      <c r="Q101" s="118" t="s">
        <v>118</v>
      </c>
    </row>
    <row r="102" spans="1:17">
      <c r="A102" s="222" t="s">
        <v>148</v>
      </c>
      <c r="B102" s="90" t="s">
        <v>35</v>
      </c>
      <c r="C102" s="90" t="s">
        <v>80</v>
      </c>
      <c r="D102" s="90">
        <v>2014</v>
      </c>
      <c r="E102" s="81" t="s">
        <v>116</v>
      </c>
      <c r="F102" s="81" t="s">
        <v>119</v>
      </c>
      <c r="G102" s="86" t="s">
        <v>120</v>
      </c>
      <c r="H102" s="86">
        <v>1</v>
      </c>
      <c r="I102" s="86"/>
      <c r="J102" s="86">
        <v>1</v>
      </c>
      <c r="K102" s="87">
        <v>53000000</v>
      </c>
      <c r="L102" s="87" t="s">
        <v>80</v>
      </c>
      <c r="M102" s="86">
        <v>0.9</v>
      </c>
      <c r="N102" s="86">
        <v>1.5</v>
      </c>
      <c r="O102" s="87">
        <f t="shared" si="8"/>
        <v>47700000</v>
      </c>
      <c r="P102" s="87">
        <f t="shared" si="9"/>
        <v>79500000</v>
      </c>
      <c r="Q102" s="119" t="s">
        <v>121</v>
      </c>
    </row>
    <row r="103" spans="1:17">
      <c r="A103" s="223" t="s">
        <v>148</v>
      </c>
      <c r="B103" s="112" t="s">
        <v>35</v>
      </c>
      <c r="C103" s="112" t="s">
        <v>80</v>
      </c>
      <c r="D103" s="112">
        <v>2014</v>
      </c>
      <c r="E103" s="113" t="s">
        <v>81</v>
      </c>
      <c r="F103" s="113" t="s">
        <v>82</v>
      </c>
      <c r="G103" s="114">
        <v>765</v>
      </c>
      <c r="H103" s="115">
        <v>1</v>
      </c>
      <c r="I103" s="115">
        <v>4000</v>
      </c>
      <c r="J103" s="115">
        <v>65</v>
      </c>
      <c r="K103" s="116">
        <v>5550000</v>
      </c>
      <c r="L103" s="116" t="s">
        <v>35</v>
      </c>
      <c r="M103" s="115">
        <v>0.5</v>
      </c>
      <c r="N103" s="115">
        <v>0.6</v>
      </c>
      <c r="O103" s="116">
        <f t="shared" si="2"/>
        <v>180375000</v>
      </c>
      <c r="P103" s="116">
        <f t="shared" si="7"/>
        <v>216450000</v>
      </c>
      <c r="Q103" s="117" t="s">
        <v>83</v>
      </c>
    </row>
    <row r="104" spans="1:17">
      <c r="A104" s="67"/>
      <c r="B104" s="32"/>
      <c r="C104" s="32"/>
      <c r="D104" s="32"/>
      <c r="E104" s="16"/>
      <c r="F104" s="16"/>
      <c r="G104" s="59"/>
      <c r="H104" s="59"/>
      <c r="I104" s="59"/>
      <c r="J104" s="59"/>
      <c r="K104" s="60"/>
      <c r="L104" s="65"/>
      <c r="M104" s="141" t="s">
        <v>84</v>
      </c>
      <c r="N104" s="142"/>
      <c r="O104" s="83">
        <f>SUM(O101:O103)</f>
        <v>403455000</v>
      </c>
      <c r="P104" s="54">
        <f>SUM(P101:P103)</f>
        <v>646710000</v>
      </c>
      <c r="Q104" s="17"/>
    </row>
    <row r="105" spans="1:17">
      <c r="A105" s="70"/>
      <c r="B105" s="38"/>
      <c r="C105" s="38"/>
      <c r="D105" s="38"/>
      <c r="E105" s="15"/>
      <c r="F105" s="15"/>
      <c r="G105" s="38"/>
      <c r="H105" s="38"/>
      <c r="I105" s="38"/>
      <c r="J105" s="38"/>
      <c r="K105" s="58"/>
      <c r="L105" s="58"/>
      <c r="M105" s="59"/>
      <c r="N105" s="59"/>
      <c r="O105" s="60"/>
      <c r="P105" s="58"/>
      <c r="Q105" s="29"/>
    </row>
    <row r="106" spans="1:17">
      <c r="A106" s="70"/>
      <c r="B106" s="38"/>
      <c r="C106" s="38"/>
      <c r="D106" s="38"/>
      <c r="E106" s="15"/>
      <c r="F106" s="15"/>
      <c r="G106" s="38"/>
      <c r="H106" s="38"/>
      <c r="I106" s="38"/>
      <c r="J106" s="38"/>
      <c r="K106" s="58"/>
      <c r="L106" s="58"/>
      <c r="M106" s="38"/>
      <c r="N106" s="38"/>
      <c r="O106" s="58"/>
      <c r="P106" s="58"/>
      <c r="Q106" s="29"/>
    </row>
    <row r="107" spans="1:17">
      <c r="A107" s="189" t="s">
        <v>148</v>
      </c>
      <c r="B107" s="182" t="s">
        <v>92</v>
      </c>
      <c r="C107" s="76" t="s">
        <v>58</v>
      </c>
      <c r="D107" s="170">
        <v>499</v>
      </c>
      <c r="E107" s="183" t="s">
        <v>154</v>
      </c>
      <c r="F107" s="183" t="s">
        <v>155</v>
      </c>
      <c r="G107" s="184">
        <v>230</v>
      </c>
      <c r="H107" s="184">
        <v>1</v>
      </c>
      <c r="I107" s="184">
        <v>600</v>
      </c>
      <c r="J107" s="184">
        <v>3.9</v>
      </c>
      <c r="K107" s="185">
        <v>1150000</v>
      </c>
      <c r="L107" s="184" t="s">
        <v>92</v>
      </c>
      <c r="M107" s="184">
        <v>1.3</v>
      </c>
      <c r="N107" s="184">
        <v>2.6</v>
      </c>
      <c r="O107" s="185">
        <v>5830500</v>
      </c>
      <c r="P107" s="185">
        <v>11661000</v>
      </c>
      <c r="Q107" s="186"/>
    </row>
    <row r="108" spans="1:17">
      <c r="A108" s="147" t="s">
        <v>148</v>
      </c>
      <c r="B108" s="90" t="s">
        <v>92</v>
      </c>
      <c r="C108" s="36" t="s">
        <v>58</v>
      </c>
      <c r="D108" s="172">
        <v>499</v>
      </c>
      <c r="E108" s="156" t="s">
        <v>154</v>
      </c>
      <c r="F108" s="156" t="s">
        <v>155</v>
      </c>
      <c r="G108" s="157">
        <v>230</v>
      </c>
      <c r="H108" s="157">
        <v>1</v>
      </c>
      <c r="I108" s="157">
        <v>600</v>
      </c>
      <c r="J108" s="157">
        <v>3.9</v>
      </c>
      <c r="K108" s="158">
        <v>1150000</v>
      </c>
      <c r="L108" s="157" t="s">
        <v>92</v>
      </c>
      <c r="M108" s="157">
        <v>1.3</v>
      </c>
      <c r="N108" s="157">
        <v>2.6</v>
      </c>
      <c r="O108" s="158">
        <v>5830500</v>
      </c>
      <c r="P108" s="158">
        <v>11661000</v>
      </c>
      <c r="Q108" s="159"/>
    </row>
    <row r="109" spans="1:17">
      <c r="A109" s="147" t="s">
        <v>148</v>
      </c>
      <c r="B109" s="90" t="s">
        <v>92</v>
      </c>
      <c r="C109" s="36" t="s">
        <v>58</v>
      </c>
      <c r="D109" s="172">
        <v>499</v>
      </c>
      <c r="E109" s="173" t="s">
        <v>154</v>
      </c>
      <c r="F109" s="173"/>
      <c r="G109" s="180">
        <v>230</v>
      </c>
      <c r="H109" s="180">
        <v>2</v>
      </c>
      <c r="I109" s="180"/>
      <c r="J109" s="180"/>
      <c r="K109" s="181"/>
      <c r="L109" s="180" t="s">
        <v>92</v>
      </c>
      <c r="M109" s="180"/>
      <c r="N109" s="180"/>
      <c r="O109" s="181">
        <v>5000000</v>
      </c>
      <c r="P109" s="181">
        <v>10000000</v>
      </c>
      <c r="Q109" s="187" t="s">
        <v>96</v>
      </c>
    </row>
    <row r="110" spans="1:17" s="171" customFormat="1">
      <c r="A110" s="147" t="s">
        <v>148</v>
      </c>
      <c r="B110" s="90" t="s">
        <v>92</v>
      </c>
      <c r="C110" s="36" t="s">
        <v>58</v>
      </c>
      <c r="D110" s="36">
        <v>499</v>
      </c>
      <c r="E110" s="175" t="s">
        <v>156</v>
      </c>
      <c r="F110" s="176" t="s">
        <v>157</v>
      </c>
      <c r="G110" s="47">
        <v>230</v>
      </c>
      <c r="H110" s="47">
        <v>1</v>
      </c>
      <c r="I110" s="47">
        <v>600</v>
      </c>
      <c r="J110" s="47">
        <v>5</v>
      </c>
      <c r="K110" s="48">
        <v>1150000</v>
      </c>
      <c r="L110" s="48" t="s">
        <v>58</v>
      </c>
      <c r="M110" s="47">
        <v>0.8</v>
      </c>
      <c r="N110" s="47">
        <v>1.9</v>
      </c>
      <c r="O110" s="48">
        <v>4600000</v>
      </c>
      <c r="P110" s="48">
        <v>10925000</v>
      </c>
      <c r="Q110" s="177" t="s">
        <v>61</v>
      </c>
    </row>
    <row r="111" spans="1:17">
      <c r="A111" s="147" t="s">
        <v>148</v>
      </c>
      <c r="B111" s="90" t="s">
        <v>92</v>
      </c>
      <c r="C111" s="36" t="s">
        <v>58</v>
      </c>
      <c r="D111" s="36">
        <v>499</v>
      </c>
      <c r="E111" s="175" t="s">
        <v>156</v>
      </c>
      <c r="F111" s="176" t="s">
        <v>157</v>
      </c>
      <c r="G111" s="47">
        <v>230</v>
      </c>
      <c r="H111" s="47">
        <v>1</v>
      </c>
      <c r="I111" s="47">
        <v>600</v>
      </c>
      <c r="J111" s="47">
        <v>5</v>
      </c>
      <c r="K111" s="48">
        <v>1150000</v>
      </c>
      <c r="L111" s="48" t="s">
        <v>58</v>
      </c>
      <c r="M111" s="47">
        <v>0.8</v>
      </c>
      <c r="N111" s="47">
        <v>1.9</v>
      </c>
      <c r="O111" s="48">
        <v>4600000</v>
      </c>
      <c r="P111" s="48">
        <v>10925000</v>
      </c>
      <c r="Q111" s="177" t="s">
        <v>62</v>
      </c>
    </row>
    <row r="112" spans="1:17" s="171" customFormat="1">
      <c r="A112" s="147" t="s">
        <v>148</v>
      </c>
      <c r="B112" s="90" t="s">
        <v>92</v>
      </c>
      <c r="C112" s="36" t="s">
        <v>58</v>
      </c>
      <c r="D112" s="36">
        <v>499</v>
      </c>
      <c r="E112" s="175" t="s">
        <v>156</v>
      </c>
      <c r="F112" s="176" t="s">
        <v>158</v>
      </c>
      <c r="G112" s="47">
        <v>230</v>
      </c>
      <c r="H112" s="47">
        <v>1</v>
      </c>
      <c r="I112" s="47">
        <v>500</v>
      </c>
      <c r="J112" s="47">
        <v>1</v>
      </c>
      <c r="K112" s="48">
        <v>15000000</v>
      </c>
      <c r="L112" s="48" t="s">
        <v>58</v>
      </c>
      <c r="M112" s="47">
        <v>0.8</v>
      </c>
      <c r="N112" s="47">
        <v>1.4</v>
      </c>
      <c r="O112" s="48">
        <v>12000000</v>
      </c>
      <c r="P112" s="48">
        <v>21000000</v>
      </c>
      <c r="Q112" s="177" t="s">
        <v>159</v>
      </c>
    </row>
    <row r="113" spans="1:17">
      <c r="A113" s="190" t="s">
        <v>148</v>
      </c>
      <c r="B113" s="188" t="s">
        <v>92</v>
      </c>
      <c r="C113" s="77" t="s">
        <v>58</v>
      </c>
      <c r="D113" s="77">
        <v>499</v>
      </c>
      <c r="E113" s="179" t="s">
        <v>156</v>
      </c>
      <c r="F113" s="179" t="s">
        <v>158</v>
      </c>
      <c r="G113" s="75">
        <v>230</v>
      </c>
      <c r="H113" s="75">
        <v>1</v>
      </c>
      <c r="I113" s="75">
        <v>500</v>
      </c>
      <c r="J113" s="75">
        <v>1</v>
      </c>
      <c r="K113" s="78">
        <v>15000000</v>
      </c>
      <c r="L113" s="78" t="s">
        <v>58</v>
      </c>
      <c r="M113" s="75">
        <v>0.8</v>
      </c>
      <c r="N113" s="75">
        <v>1.4</v>
      </c>
      <c r="O113" s="78">
        <v>12000000</v>
      </c>
      <c r="P113" s="78">
        <v>21000000</v>
      </c>
      <c r="Q113" s="178" t="s">
        <v>160</v>
      </c>
    </row>
    <row r="114" spans="1:17">
      <c r="A114" s="70"/>
      <c r="B114" s="92"/>
      <c r="C114" s="92"/>
      <c r="D114" s="92"/>
      <c r="E114" s="15"/>
      <c r="F114" s="15"/>
      <c r="G114" s="38"/>
      <c r="H114" s="38"/>
      <c r="I114" s="38"/>
      <c r="J114" s="38"/>
      <c r="K114" s="58"/>
      <c r="L114" s="123"/>
      <c r="M114" s="143" t="s">
        <v>84</v>
      </c>
      <c r="N114" s="144"/>
      <c r="O114" s="124">
        <f>SUM(O107:O113)</f>
        <v>49861000</v>
      </c>
      <c r="P114" s="125">
        <f>SUM(P107:P113)</f>
        <v>97172000</v>
      </c>
      <c r="Q114" s="29"/>
    </row>
    <row r="115" spans="1:17">
      <c r="A115" s="70"/>
      <c r="B115" s="38"/>
      <c r="C115" s="38"/>
      <c r="D115" s="38"/>
      <c r="E115" s="15"/>
      <c r="F115" s="15"/>
      <c r="G115" s="38"/>
      <c r="H115" s="38"/>
      <c r="I115" s="38"/>
      <c r="J115" s="38"/>
      <c r="K115" s="58"/>
      <c r="L115" s="58"/>
      <c r="M115" s="59"/>
      <c r="N115" s="59"/>
      <c r="O115" s="60"/>
      <c r="P115" s="58"/>
      <c r="Q115" s="29"/>
    </row>
    <row r="116" spans="1:17">
      <c r="A116" s="71"/>
      <c r="B116" s="39"/>
      <c r="C116" s="39"/>
      <c r="D116" s="39"/>
      <c r="E116" s="18"/>
      <c r="F116" s="18"/>
      <c r="G116" s="39"/>
      <c r="H116" s="39"/>
      <c r="I116" s="39"/>
      <c r="J116" s="39"/>
      <c r="K116" s="61"/>
      <c r="L116" s="61"/>
      <c r="M116" s="39"/>
      <c r="N116" s="39"/>
      <c r="O116" s="61"/>
      <c r="P116" s="61"/>
      <c r="Q116" s="19"/>
    </row>
    <row r="117" spans="1:17">
      <c r="A117" s="147" t="s">
        <v>148</v>
      </c>
      <c r="B117" s="88" t="s">
        <v>92</v>
      </c>
      <c r="C117" s="89" t="s">
        <v>93</v>
      </c>
      <c r="D117" s="89">
        <v>1016</v>
      </c>
      <c r="E117" s="79" t="s">
        <v>94</v>
      </c>
      <c r="F117" s="79" t="s">
        <v>95</v>
      </c>
      <c r="G117" s="84">
        <v>345</v>
      </c>
      <c r="H117" s="84">
        <v>1</v>
      </c>
      <c r="I117" s="84">
        <v>900</v>
      </c>
      <c r="J117" s="84">
        <v>40</v>
      </c>
      <c r="K117" s="85">
        <v>2100000</v>
      </c>
      <c r="L117" s="84" t="s">
        <v>92</v>
      </c>
      <c r="M117" s="84">
        <v>1.7</v>
      </c>
      <c r="N117" s="84">
        <v>2.4</v>
      </c>
      <c r="O117" s="85">
        <f>J117*K117*M117</f>
        <v>142800000</v>
      </c>
      <c r="P117" s="85">
        <f>J117*K117*N117</f>
        <v>201600000</v>
      </c>
      <c r="Q117" s="80"/>
    </row>
    <row r="118" spans="1:17">
      <c r="A118" s="147" t="s">
        <v>148</v>
      </c>
      <c r="B118" s="90" t="s">
        <v>92</v>
      </c>
      <c r="C118" s="91" t="s">
        <v>93</v>
      </c>
      <c r="D118" s="91">
        <v>1016</v>
      </c>
      <c r="E118" s="81" t="s">
        <v>94</v>
      </c>
      <c r="F118" s="81" t="s">
        <v>95</v>
      </c>
      <c r="G118" s="86">
        <v>345</v>
      </c>
      <c r="H118" s="86">
        <v>1</v>
      </c>
      <c r="I118" s="86">
        <v>900</v>
      </c>
      <c r="J118" s="86">
        <v>40</v>
      </c>
      <c r="K118" s="87">
        <v>2100000</v>
      </c>
      <c r="L118" s="86" t="s">
        <v>92</v>
      </c>
      <c r="M118" s="86">
        <v>1.7</v>
      </c>
      <c r="N118" s="86">
        <v>2.4</v>
      </c>
      <c r="O118" s="87">
        <f>J118*K118*M118</f>
        <v>142800000</v>
      </c>
      <c r="P118" s="87">
        <f>J118*K118*N118</f>
        <v>201600000</v>
      </c>
      <c r="Q118" s="82"/>
    </row>
    <row r="119" spans="1:17">
      <c r="A119" s="147" t="s">
        <v>148</v>
      </c>
      <c r="B119" s="90" t="s">
        <v>92</v>
      </c>
      <c r="C119" s="91" t="s">
        <v>93</v>
      </c>
      <c r="D119" s="91">
        <v>1016</v>
      </c>
      <c r="E119" s="81" t="s">
        <v>94</v>
      </c>
      <c r="F119" s="81" t="s">
        <v>95</v>
      </c>
      <c r="G119" s="86">
        <v>345</v>
      </c>
      <c r="H119" s="86">
        <v>1</v>
      </c>
      <c r="I119" s="86">
        <v>900</v>
      </c>
      <c r="J119" s="86">
        <v>40</v>
      </c>
      <c r="K119" s="87">
        <v>2100000</v>
      </c>
      <c r="L119" s="86" t="s">
        <v>92</v>
      </c>
      <c r="M119" s="86">
        <v>1.7</v>
      </c>
      <c r="N119" s="86">
        <v>2.4</v>
      </c>
      <c r="O119" s="87">
        <f>J119*K119*M119</f>
        <v>142800000</v>
      </c>
      <c r="P119" s="87">
        <f>J119*K119*N119</f>
        <v>201600000</v>
      </c>
      <c r="Q119" s="82"/>
    </row>
    <row r="120" spans="1:17">
      <c r="A120" s="147" t="s">
        <v>148</v>
      </c>
      <c r="B120" s="90" t="s">
        <v>92</v>
      </c>
      <c r="C120" s="91" t="s">
        <v>93</v>
      </c>
      <c r="D120" s="91">
        <v>1016</v>
      </c>
      <c r="E120" s="81" t="s">
        <v>94</v>
      </c>
      <c r="F120" s="81"/>
      <c r="G120" s="86">
        <v>345</v>
      </c>
      <c r="H120" s="86">
        <v>3</v>
      </c>
      <c r="I120" s="86"/>
      <c r="J120" s="86"/>
      <c r="K120" s="87"/>
      <c r="L120" s="86" t="s">
        <v>92</v>
      </c>
      <c r="M120" s="86"/>
      <c r="N120" s="86"/>
      <c r="O120" s="87">
        <f>3000000*H120</f>
        <v>9000000</v>
      </c>
      <c r="P120" s="87">
        <f>9000000*H120</f>
        <v>27000000</v>
      </c>
      <c r="Q120" s="82" t="s">
        <v>96</v>
      </c>
    </row>
    <row r="121" spans="1:17">
      <c r="A121" s="147" t="s">
        <v>148</v>
      </c>
      <c r="B121" s="90" t="s">
        <v>92</v>
      </c>
      <c r="C121" s="91" t="s">
        <v>93</v>
      </c>
      <c r="D121" s="91">
        <v>1016</v>
      </c>
      <c r="E121" s="81" t="s">
        <v>95</v>
      </c>
      <c r="F121" s="81"/>
      <c r="G121" s="86">
        <v>345</v>
      </c>
      <c r="H121" s="86">
        <v>3</v>
      </c>
      <c r="I121" s="86"/>
      <c r="J121" s="86"/>
      <c r="K121" s="87"/>
      <c r="L121" s="86" t="s">
        <v>93</v>
      </c>
      <c r="M121" s="86"/>
      <c r="N121" s="86"/>
      <c r="O121" s="87">
        <f>3000000*H121</f>
        <v>9000000</v>
      </c>
      <c r="P121" s="87">
        <f>9000000*H121</f>
        <v>27000000</v>
      </c>
      <c r="Q121" s="82" t="s">
        <v>96</v>
      </c>
    </row>
    <row r="122" spans="1:17">
      <c r="A122" s="67"/>
      <c r="B122" s="32"/>
      <c r="C122" s="32"/>
      <c r="D122" s="32"/>
      <c r="E122" s="16"/>
      <c r="F122" s="16"/>
      <c r="G122" s="59"/>
      <c r="H122" s="59"/>
      <c r="I122" s="59"/>
      <c r="J122" s="59"/>
      <c r="K122" s="60"/>
      <c r="L122" s="65"/>
      <c r="M122" s="141" t="s">
        <v>84</v>
      </c>
      <c r="N122" s="142"/>
      <c r="O122" s="83">
        <f>SUM(O117:O121)</f>
        <v>446400000</v>
      </c>
      <c r="P122" s="54">
        <f>SUM(P117:P121)</f>
        <v>658800000</v>
      </c>
      <c r="Q122" s="17"/>
    </row>
    <row r="123" spans="1:17">
      <c r="A123" s="70"/>
      <c r="B123" s="92"/>
      <c r="C123" s="92"/>
      <c r="D123" s="92"/>
      <c r="E123" s="15"/>
      <c r="F123" s="15"/>
      <c r="G123" s="38"/>
      <c r="H123" s="38"/>
      <c r="I123" s="38"/>
      <c r="J123" s="38"/>
      <c r="K123" s="58"/>
      <c r="L123" s="58"/>
      <c r="M123" s="59"/>
      <c r="N123" s="59"/>
      <c r="O123" s="60"/>
      <c r="P123" s="58"/>
      <c r="Q123" s="29"/>
    </row>
    <row r="124" spans="1:17">
      <c r="A124" s="71"/>
      <c r="B124" s="93"/>
      <c r="C124" s="93"/>
      <c r="D124" s="93"/>
      <c r="E124" s="18"/>
      <c r="F124" s="18"/>
      <c r="G124" s="39"/>
      <c r="H124" s="39"/>
      <c r="I124" s="39"/>
      <c r="J124" s="39"/>
      <c r="K124" s="61"/>
      <c r="L124" s="61"/>
      <c r="M124" s="39"/>
      <c r="N124" s="39"/>
      <c r="O124" s="61"/>
      <c r="P124" s="61"/>
      <c r="Q124" s="19"/>
    </row>
    <row r="125" spans="1:17">
      <c r="A125" s="147" t="s">
        <v>148</v>
      </c>
      <c r="B125" s="90" t="s">
        <v>97</v>
      </c>
      <c r="C125" s="91" t="s">
        <v>98</v>
      </c>
      <c r="D125" s="91">
        <v>330</v>
      </c>
      <c r="E125" s="81" t="s">
        <v>143</v>
      </c>
      <c r="F125" s="81" t="s">
        <v>100</v>
      </c>
      <c r="G125" s="86">
        <v>230</v>
      </c>
      <c r="H125" s="86">
        <v>1</v>
      </c>
      <c r="I125" s="86">
        <v>600</v>
      </c>
      <c r="J125" s="86">
        <v>20</v>
      </c>
      <c r="K125" s="87">
        <v>1150000</v>
      </c>
      <c r="L125" s="131" t="s">
        <v>98</v>
      </c>
      <c r="M125" s="86">
        <v>4</v>
      </c>
      <c r="N125" s="86">
        <v>4.7</v>
      </c>
      <c r="O125" s="87">
        <f>J125*K125*M125</f>
        <v>92000000</v>
      </c>
      <c r="P125" s="87">
        <f>J125*K125*N125</f>
        <v>108100000</v>
      </c>
      <c r="Q125" s="82"/>
    </row>
    <row r="126" spans="1:17">
      <c r="A126" s="147" t="s">
        <v>148</v>
      </c>
      <c r="B126" s="90" t="s">
        <v>97</v>
      </c>
      <c r="C126" s="91" t="s">
        <v>98</v>
      </c>
      <c r="D126" s="91">
        <v>330</v>
      </c>
      <c r="E126" s="81" t="s">
        <v>99</v>
      </c>
      <c r="F126" s="81" t="s">
        <v>100</v>
      </c>
      <c r="G126" s="86">
        <v>230</v>
      </c>
      <c r="H126" s="86"/>
      <c r="I126" s="86"/>
      <c r="J126" s="86"/>
      <c r="K126" s="87"/>
      <c r="L126" s="86"/>
      <c r="M126" s="86"/>
      <c r="N126" s="86"/>
      <c r="O126" s="87">
        <f>J126*K126*M126</f>
        <v>0</v>
      </c>
      <c r="P126" s="87">
        <f>J126*K126*N126</f>
        <v>0</v>
      </c>
      <c r="Q126" s="82" t="s">
        <v>101</v>
      </c>
    </row>
    <row r="127" spans="1:17">
      <c r="A127" s="67"/>
      <c r="B127" s="32"/>
      <c r="C127" s="32"/>
      <c r="D127" s="32"/>
      <c r="E127" s="16"/>
      <c r="F127" s="16"/>
      <c r="G127" s="59"/>
      <c r="H127" s="59"/>
      <c r="I127" s="59"/>
      <c r="J127" s="59"/>
      <c r="K127" s="60"/>
      <c r="L127" s="65"/>
      <c r="M127" s="141" t="s">
        <v>84</v>
      </c>
      <c r="N127" s="142"/>
      <c r="O127" s="83">
        <f>O125</f>
        <v>92000000</v>
      </c>
      <c r="P127" s="54">
        <f>P125</f>
        <v>108100000</v>
      </c>
      <c r="Q127" s="17"/>
    </row>
    <row r="128" spans="1:17">
      <c r="A128" s="70"/>
      <c r="B128" s="92"/>
      <c r="C128" s="92"/>
      <c r="D128" s="92"/>
      <c r="E128" s="15"/>
      <c r="F128" s="15"/>
      <c r="G128" s="38"/>
      <c r="H128" s="38"/>
      <c r="I128" s="38"/>
      <c r="J128" s="38"/>
      <c r="K128" s="58"/>
      <c r="L128" s="58"/>
      <c r="M128" s="59"/>
      <c r="N128" s="59"/>
      <c r="O128" s="60"/>
      <c r="P128" s="58"/>
      <c r="Q128" s="29"/>
    </row>
    <row r="129" spans="1:17">
      <c r="A129" s="71"/>
      <c r="B129" s="93"/>
      <c r="C129" s="93"/>
      <c r="D129" s="93"/>
      <c r="E129" s="18"/>
      <c r="F129" s="18"/>
      <c r="G129" s="39"/>
      <c r="H129" s="39"/>
      <c r="I129" s="39"/>
      <c r="J129" s="39"/>
      <c r="K129" s="61"/>
      <c r="L129" s="61"/>
      <c r="M129" s="39"/>
      <c r="N129" s="39"/>
      <c r="O129" s="61"/>
      <c r="P129" s="61"/>
      <c r="Q129" s="19"/>
    </row>
    <row r="130" spans="1:17" s="149" customFormat="1" ht="25.5">
      <c r="A130" s="150" t="s">
        <v>148</v>
      </c>
      <c r="B130" s="94" t="s">
        <v>102</v>
      </c>
      <c r="C130" s="94" t="s">
        <v>97</v>
      </c>
      <c r="D130" s="164">
        <v>608</v>
      </c>
      <c r="E130" s="152" t="s">
        <v>95</v>
      </c>
      <c r="F130" s="152" t="s">
        <v>103</v>
      </c>
      <c r="G130" s="153">
        <v>345</v>
      </c>
      <c r="H130" s="153">
        <v>1</v>
      </c>
      <c r="I130" s="153">
        <v>900</v>
      </c>
      <c r="J130" s="153">
        <v>17.8</v>
      </c>
      <c r="K130" s="154">
        <v>2100000</v>
      </c>
      <c r="L130" s="153" t="s">
        <v>93</v>
      </c>
      <c r="M130" s="153">
        <v>1.7</v>
      </c>
      <c r="N130" s="153">
        <v>4.3</v>
      </c>
      <c r="O130" s="154">
        <v>63546000</v>
      </c>
      <c r="P130" s="154">
        <v>160734000</v>
      </c>
      <c r="Q130" s="155" t="s">
        <v>149</v>
      </c>
    </row>
    <row r="131" spans="1:17">
      <c r="A131" s="147" t="s">
        <v>148</v>
      </c>
      <c r="B131" s="90" t="s">
        <v>102</v>
      </c>
      <c r="C131" s="90" t="s">
        <v>97</v>
      </c>
      <c r="D131" s="165">
        <v>608</v>
      </c>
      <c r="E131" s="81" t="s">
        <v>95</v>
      </c>
      <c r="F131" s="81"/>
      <c r="G131" s="86">
        <v>345</v>
      </c>
      <c r="H131" s="86">
        <v>1</v>
      </c>
      <c r="I131" s="86"/>
      <c r="J131" s="86"/>
      <c r="K131" s="87"/>
      <c r="L131" s="86"/>
      <c r="M131" s="86"/>
      <c r="N131" s="86"/>
      <c r="O131" s="87">
        <v>3000000</v>
      </c>
      <c r="P131" s="87">
        <v>9000000</v>
      </c>
      <c r="Q131" s="82" t="s">
        <v>96</v>
      </c>
    </row>
    <row r="132" spans="1:17">
      <c r="A132" s="147" t="s">
        <v>148</v>
      </c>
      <c r="B132" s="90" t="s">
        <v>102</v>
      </c>
      <c r="C132" s="90" t="s">
        <v>97</v>
      </c>
      <c r="D132" s="166">
        <v>608</v>
      </c>
      <c r="E132" s="156" t="s">
        <v>95</v>
      </c>
      <c r="F132" s="156" t="s">
        <v>150</v>
      </c>
      <c r="G132" s="157">
        <v>345</v>
      </c>
      <c r="H132" s="157">
        <v>1</v>
      </c>
      <c r="I132" s="157">
        <v>900</v>
      </c>
      <c r="J132" s="157">
        <v>60.9</v>
      </c>
      <c r="K132" s="158">
        <v>2100000</v>
      </c>
      <c r="L132" s="157" t="s">
        <v>93</v>
      </c>
      <c r="M132" s="157">
        <v>1.7</v>
      </c>
      <c r="N132" s="157">
        <v>4.3</v>
      </c>
      <c r="O132" s="158">
        <v>217413000</v>
      </c>
      <c r="P132" s="158">
        <v>549927000</v>
      </c>
      <c r="Q132" s="159" t="s">
        <v>151</v>
      </c>
    </row>
    <row r="133" spans="1:17">
      <c r="A133" s="147" t="s">
        <v>148</v>
      </c>
      <c r="B133" s="148" t="s">
        <v>102</v>
      </c>
      <c r="C133" s="148" t="s">
        <v>97</v>
      </c>
      <c r="D133" s="167">
        <v>608</v>
      </c>
      <c r="E133" s="156" t="s">
        <v>95</v>
      </c>
      <c r="F133" s="156"/>
      <c r="G133" s="157">
        <v>345</v>
      </c>
      <c r="H133" s="157">
        <v>1</v>
      </c>
      <c r="I133" s="157"/>
      <c r="J133" s="157"/>
      <c r="K133" s="158"/>
      <c r="L133" s="157" t="s">
        <v>93</v>
      </c>
      <c r="M133" s="157"/>
      <c r="N133" s="157"/>
      <c r="O133" s="158">
        <v>3000000</v>
      </c>
      <c r="P133" s="158">
        <v>9000000</v>
      </c>
      <c r="Q133" s="159" t="s">
        <v>96</v>
      </c>
    </row>
    <row r="134" spans="1:17" s="193" customFormat="1">
      <c r="A134" s="147" t="s">
        <v>148</v>
      </c>
      <c r="B134" s="90" t="s">
        <v>102</v>
      </c>
      <c r="C134" s="90" t="s">
        <v>97</v>
      </c>
      <c r="D134" s="166">
        <v>608</v>
      </c>
      <c r="E134" s="156" t="s">
        <v>104</v>
      </c>
      <c r="F134" s="156" t="s">
        <v>105</v>
      </c>
      <c r="G134" s="157">
        <v>345</v>
      </c>
      <c r="H134" s="157">
        <v>1</v>
      </c>
      <c r="I134" s="157">
        <v>900</v>
      </c>
      <c r="J134" s="157">
        <v>5.6</v>
      </c>
      <c r="K134" s="158">
        <v>2100000</v>
      </c>
      <c r="L134" s="157" t="s">
        <v>102</v>
      </c>
      <c r="M134" s="157">
        <v>1.4</v>
      </c>
      <c r="N134" s="157">
        <v>2.9</v>
      </c>
      <c r="O134" s="87">
        <f>J134*K134*M134</f>
        <v>16463999.999999998</v>
      </c>
      <c r="P134" s="87">
        <f>J134*K134*N134</f>
        <v>34104000</v>
      </c>
      <c r="Q134" s="96" t="s">
        <v>106</v>
      </c>
    </row>
    <row r="135" spans="1:17" s="193" customFormat="1">
      <c r="A135" s="147" t="s">
        <v>148</v>
      </c>
      <c r="B135" s="90" t="s">
        <v>102</v>
      </c>
      <c r="C135" s="90" t="s">
        <v>97</v>
      </c>
      <c r="D135" s="166">
        <v>608</v>
      </c>
      <c r="E135" s="156" t="s">
        <v>107</v>
      </c>
      <c r="F135" s="156" t="s">
        <v>108</v>
      </c>
      <c r="G135" s="157">
        <v>115</v>
      </c>
      <c r="H135" s="157">
        <v>1</v>
      </c>
      <c r="I135" s="157">
        <v>300</v>
      </c>
      <c r="J135" s="157">
        <v>6.67</v>
      </c>
      <c r="K135" s="158">
        <v>1100000</v>
      </c>
      <c r="L135" s="157" t="s">
        <v>102</v>
      </c>
      <c r="M135" s="157">
        <v>1.87</v>
      </c>
      <c r="N135" s="157">
        <v>2.7</v>
      </c>
      <c r="O135" s="98">
        <v>25076200</v>
      </c>
      <c r="P135" s="98">
        <v>30214300</v>
      </c>
      <c r="Q135" s="97" t="s">
        <v>109</v>
      </c>
    </row>
    <row r="136" spans="1:17">
      <c r="A136" s="147" t="s">
        <v>148</v>
      </c>
      <c r="B136" s="90" t="s">
        <v>102</v>
      </c>
      <c r="C136" s="90" t="s">
        <v>97</v>
      </c>
      <c r="D136" s="168">
        <v>608</v>
      </c>
      <c r="E136" s="156"/>
      <c r="F136" s="156" t="s">
        <v>150</v>
      </c>
      <c r="G136" s="157">
        <v>345</v>
      </c>
      <c r="H136" s="157">
        <v>1</v>
      </c>
      <c r="I136" s="157"/>
      <c r="J136" s="157"/>
      <c r="K136" s="158"/>
      <c r="L136" s="157" t="s">
        <v>93</v>
      </c>
      <c r="M136" s="157"/>
      <c r="N136" s="157"/>
      <c r="O136" s="217">
        <v>3000000</v>
      </c>
      <c r="P136" s="217">
        <v>9000000</v>
      </c>
      <c r="Q136" s="218" t="s">
        <v>96</v>
      </c>
    </row>
    <row r="137" spans="1:17">
      <c r="A137" s="147" t="s">
        <v>148</v>
      </c>
      <c r="B137" s="90" t="s">
        <v>102</v>
      </c>
      <c r="C137" s="90" t="s">
        <v>97</v>
      </c>
      <c r="D137" s="165">
        <v>608</v>
      </c>
      <c r="E137" s="156" t="s">
        <v>150</v>
      </c>
      <c r="F137" s="156" t="s">
        <v>152</v>
      </c>
      <c r="G137" s="157">
        <v>345</v>
      </c>
      <c r="H137" s="157" t="s">
        <v>153</v>
      </c>
      <c r="I137" s="157">
        <v>600</v>
      </c>
      <c r="J137" s="157">
        <v>17.89</v>
      </c>
      <c r="K137" s="158">
        <v>19750000</v>
      </c>
      <c r="L137" s="157" t="s">
        <v>97</v>
      </c>
      <c r="M137" s="157">
        <v>1.2</v>
      </c>
      <c r="N137" s="157">
        <v>1.5</v>
      </c>
      <c r="O137" s="158">
        <v>423993000</v>
      </c>
      <c r="P137" s="158">
        <v>529991250</v>
      </c>
      <c r="Q137" s="159" t="s">
        <v>151</v>
      </c>
    </row>
    <row r="138" spans="1:17">
      <c r="A138" s="147" t="s">
        <v>148</v>
      </c>
      <c r="B138" s="90" t="s">
        <v>102</v>
      </c>
      <c r="C138" s="90" t="s">
        <v>97</v>
      </c>
      <c r="D138" s="166">
        <v>608</v>
      </c>
      <c r="E138" s="156" t="s">
        <v>150</v>
      </c>
      <c r="F138" s="156"/>
      <c r="G138" s="157">
        <v>345</v>
      </c>
      <c r="H138" s="157">
        <v>1</v>
      </c>
      <c r="I138" s="157"/>
      <c r="J138" s="157"/>
      <c r="K138" s="158"/>
      <c r="L138" s="157" t="s">
        <v>93</v>
      </c>
      <c r="M138" s="157"/>
      <c r="N138" s="157"/>
      <c r="O138" s="158">
        <v>3000000</v>
      </c>
      <c r="P138" s="158">
        <v>9000000</v>
      </c>
      <c r="Q138" s="159" t="s">
        <v>96</v>
      </c>
    </row>
    <row r="139" spans="1:17">
      <c r="A139" s="151" t="s">
        <v>148</v>
      </c>
      <c r="B139" s="95" t="s">
        <v>102</v>
      </c>
      <c r="C139" s="95" t="s">
        <v>97</v>
      </c>
      <c r="D139" s="169">
        <v>608</v>
      </c>
      <c r="E139" s="160"/>
      <c r="F139" s="160" t="s">
        <v>152</v>
      </c>
      <c r="G139" s="161">
        <v>345</v>
      </c>
      <c r="H139" s="161">
        <v>1</v>
      </c>
      <c r="I139" s="161"/>
      <c r="J139" s="161"/>
      <c r="K139" s="162"/>
      <c r="L139" s="161" t="s">
        <v>97</v>
      </c>
      <c r="M139" s="161"/>
      <c r="N139" s="161"/>
      <c r="O139" s="162">
        <v>20000000</v>
      </c>
      <c r="P139" s="162">
        <v>30000000</v>
      </c>
      <c r="Q139" s="163" t="s">
        <v>96</v>
      </c>
    </row>
    <row r="140" spans="1:17">
      <c r="A140" s="67"/>
      <c r="B140" s="32"/>
      <c r="C140" s="32"/>
      <c r="D140" s="32"/>
      <c r="E140" s="16"/>
      <c r="F140" s="16"/>
      <c r="G140" s="59"/>
      <c r="H140" s="59"/>
      <c r="I140" s="59"/>
      <c r="J140" s="59"/>
      <c r="K140" s="60"/>
      <c r="L140" s="65"/>
      <c r="M140" s="141" t="s">
        <v>84</v>
      </c>
      <c r="N140" s="142"/>
      <c r="O140" s="83">
        <f>SUM(O130:O139)</f>
        <v>778492200</v>
      </c>
      <c r="P140" s="54">
        <f>SUM(P130:P139)</f>
        <v>1370970550</v>
      </c>
      <c r="Q140" s="17"/>
    </row>
    <row r="141" spans="1:17">
      <c r="A141" s="70"/>
      <c r="B141" s="38"/>
      <c r="C141" s="38"/>
      <c r="D141" s="38"/>
      <c r="E141" s="15"/>
      <c r="F141" s="15"/>
      <c r="G141" s="38"/>
      <c r="H141" s="38"/>
      <c r="I141" s="38"/>
      <c r="J141" s="38"/>
      <c r="K141" s="58"/>
      <c r="L141" s="58"/>
      <c r="M141" s="59"/>
      <c r="N141" s="59"/>
      <c r="O141" s="60"/>
      <c r="P141" s="58"/>
      <c r="Q141" s="29"/>
    </row>
    <row r="142" spans="1:17">
      <c r="A142" s="71"/>
      <c r="B142" s="39"/>
      <c r="C142" s="39"/>
      <c r="D142" s="39"/>
      <c r="E142" s="18"/>
      <c r="F142" s="18"/>
      <c r="G142" s="39"/>
      <c r="H142" s="39"/>
      <c r="I142" s="39"/>
      <c r="J142" s="39"/>
      <c r="K142" s="61"/>
      <c r="L142" s="61"/>
      <c r="M142" s="39"/>
      <c r="N142" s="39"/>
      <c r="O142" s="61"/>
      <c r="P142" s="61"/>
      <c r="Q142" s="19"/>
    </row>
    <row r="143" spans="1:17">
      <c r="A143" s="191" t="s">
        <v>148</v>
      </c>
      <c r="B143" s="109" t="s">
        <v>38</v>
      </c>
      <c r="C143" s="109" t="s">
        <v>35</v>
      </c>
      <c r="D143" s="109">
        <v>118</v>
      </c>
      <c r="E143" s="99" t="s">
        <v>110</v>
      </c>
      <c r="F143" s="101" t="s">
        <v>111</v>
      </c>
      <c r="G143" s="100">
        <v>138</v>
      </c>
      <c r="H143" s="100">
        <v>1</v>
      </c>
      <c r="I143" s="100">
        <v>300</v>
      </c>
      <c r="J143" s="100">
        <v>16</v>
      </c>
      <c r="K143" s="107">
        <v>1100000</v>
      </c>
      <c r="L143" s="107" t="s">
        <v>38</v>
      </c>
      <c r="M143" s="100">
        <v>0.5</v>
      </c>
      <c r="N143" s="100">
        <v>1.6</v>
      </c>
      <c r="O143" s="107">
        <f>J143*K143*M143</f>
        <v>8800000</v>
      </c>
      <c r="P143" s="107">
        <f>J143*K143*N143</f>
        <v>28160000</v>
      </c>
      <c r="Q143" s="102" t="s">
        <v>112</v>
      </c>
    </row>
    <row r="144" spans="1:17">
      <c r="A144" s="192" t="s">
        <v>148</v>
      </c>
      <c r="B144" s="110" t="s">
        <v>38</v>
      </c>
      <c r="C144" s="110" t="s">
        <v>35</v>
      </c>
      <c r="D144" s="110">
        <v>118</v>
      </c>
      <c r="E144" s="103" t="s">
        <v>113</v>
      </c>
      <c r="F144" s="105" t="s">
        <v>114</v>
      </c>
      <c r="G144" s="104">
        <v>138</v>
      </c>
      <c r="H144" s="104">
        <v>1</v>
      </c>
      <c r="I144" s="104">
        <v>300</v>
      </c>
      <c r="J144" s="104">
        <v>50</v>
      </c>
      <c r="K144" s="108">
        <v>1100000</v>
      </c>
      <c r="L144" s="108" t="s">
        <v>38</v>
      </c>
      <c r="M144" s="104">
        <v>0.5</v>
      </c>
      <c r="N144" s="104">
        <v>1.6</v>
      </c>
      <c r="O144" s="108">
        <f t="shared" ref="O144" si="10">J144*K144*M144</f>
        <v>27500000</v>
      </c>
      <c r="P144" s="108">
        <f>J144*K144*N144</f>
        <v>88000000</v>
      </c>
      <c r="Q144" s="106" t="s">
        <v>115</v>
      </c>
    </row>
    <row r="145" spans="1:17">
      <c r="A145" s="67"/>
      <c r="B145" s="32"/>
      <c r="C145" s="32"/>
      <c r="D145" s="32"/>
      <c r="E145" s="16"/>
      <c r="F145" s="16"/>
      <c r="G145" s="59"/>
      <c r="H145" s="59"/>
      <c r="I145" s="59"/>
      <c r="J145" s="59"/>
      <c r="K145" s="60"/>
      <c r="L145" s="65"/>
      <c r="M145" s="141" t="s">
        <v>84</v>
      </c>
      <c r="N145" s="142"/>
      <c r="O145" s="83">
        <f>SUM(O143:O144)</f>
        <v>36300000</v>
      </c>
      <c r="P145" s="54">
        <f>SUM(P143:P144)</f>
        <v>116160000</v>
      </c>
      <c r="Q145" s="17"/>
    </row>
    <row r="146" spans="1:17">
      <c r="A146" s="70"/>
      <c r="B146" s="38"/>
      <c r="C146" s="38"/>
      <c r="D146" s="38"/>
      <c r="E146" s="15"/>
      <c r="F146" s="15"/>
      <c r="G146" s="38"/>
      <c r="H146" s="38"/>
      <c r="I146" s="38"/>
      <c r="J146" s="38"/>
      <c r="K146" s="58"/>
      <c r="L146" s="58"/>
      <c r="M146" s="59"/>
      <c r="N146" s="59"/>
      <c r="O146" s="60"/>
      <c r="P146" s="58"/>
      <c r="Q146" s="29"/>
    </row>
    <row r="147" spans="1:17">
      <c r="A147" s="70"/>
      <c r="B147" s="38"/>
      <c r="C147" s="38"/>
      <c r="D147" s="38"/>
      <c r="E147" s="15"/>
      <c r="F147" s="15"/>
      <c r="G147" s="38"/>
      <c r="H147" s="38"/>
      <c r="I147" s="38"/>
      <c r="J147" s="38"/>
      <c r="K147" s="58"/>
      <c r="L147" s="58"/>
      <c r="M147" s="38"/>
      <c r="N147" s="38"/>
      <c r="O147" s="58"/>
      <c r="P147" s="58"/>
      <c r="Q147" s="29"/>
    </row>
    <row r="148" spans="1:17">
      <c r="A148" s="260" t="s">
        <v>148</v>
      </c>
      <c r="B148" s="126" t="s">
        <v>78</v>
      </c>
      <c r="C148" s="128" t="s">
        <v>91</v>
      </c>
      <c r="D148" s="231">
        <v>5546</v>
      </c>
      <c r="E148" s="10" t="s">
        <v>127</v>
      </c>
      <c r="F148" s="10" t="s">
        <v>128</v>
      </c>
      <c r="G148" s="234">
        <v>765</v>
      </c>
      <c r="H148" s="234">
        <v>1</v>
      </c>
      <c r="I148" s="234">
        <v>4000</v>
      </c>
      <c r="J148" s="234">
        <v>84</v>
      </c>
      <c r="K148" s="235">
        <v>5550000</v>
      </c>
      <c r="L148" s="235" t="s">
        <v>78</v>
      </c>
      <c r="M148" s="234">
        <v>0.4</v>
      </c>
      <c r="N148" s="234">
        <v>0.8</v>
      </c>
      <c r="O148" s="235">
        <v>186480000</v>
      </c>
      <c r="P148" s="235">
        <v>372960000</v>
      </c>
      <c r="Q148" s="227" t="s">
        <v>129</v>
      </c>
    </row>
    <row r="149" spans="1:17">
      <c r="A149" s="261" t="s">
        <v>148</v>
      </c>
      <c r="B149" s="122" t="s">
        <v>78</v>
      </c>
      <c r="C149" s="122" t="s">
        <v>91</v>
      </c>
      <c r="D149" s="232">
        <v>5546</v>
      </c>
      <c r="E149" s="225" t="s">
        <v>127</v>
      </c>
      <c r="F149" s="225" t="s">
        <v>119</v>
      </c>
      <c r="G149" s="49" t="s">
        <v>120</v>
      </c>
      <c r="H149" s="49">
        <v>1</v>
      </c>
      <c r="I149" s="49"/>
      <c r="J149" s="49">
        <v>1</v>
      </c>
      <c r="K149" s="236">
        <v>53000000</v>
      </c>
      <c r="L149" s="236" t="s">
        <v>78</v>
      </c>
      <c r="M149" s="49">
        <v>0.9</v>
      </c>
      <c r="N149" s="49">
        <v>1.5</v>
      </c>
      <c r="O149" s="236">
        <v>47700000</v>
      </c>
      <c r="P149" s="236">
        <v>79500000</v>
      </c>
      <c r="Q149" s="228" t="s">
        <v>130</v>
      </c>
    </row>
    <row r="150" spans="1:17">
      <c r="A150" s="261" t="s">
        <v>148</v>
      </c>
      <c r="B150" s="122" t="s">
        <v>78</v>
      </c>
      <c r="C150" s="122" t="s">
        <v>91</v>
      </c>
      <c r="D150" s="232">
        <v>5546</v>
      </c>
      <c r="E150" s="225" t="s">
        <v>128</v>
      </c>
      <c r="F150" s="225" t="s">
        <v>131</v>
      </c>
      <c r="G150" s="49">
        <v>765</v>
      </c>
      <c r="H150" s="49">
        <v>1</v>
      </c>
      <c r="I150" s="49"/>
      <c r="J150" s="49">
        <v>1</v>
      </c>
      <c r="K150" s="236">
        <v>53000000</v>
      </c>
      <c r="L150" s="236" t="s">
        <v>78</v>
      </c>
      <c r="M150" s="49">
        <v>0.9</v>
      </c>
      <c r="N150" s="49">
        <v>1.5</v>
      </c>
      <c r="O150" s="236">
        <v>47700000</v>
      </c>
      <c r="P150" s="236">
        <v>79500000</v>
      </c>
      <c r="Q150" s="228" t="s">
        <v>132</v>
      </c>
    </row>
    <row r="151" spans="1:17">
      <c r="A151" s="261" t="s">
        <v>148</v>
      </c>
      <c r="B151" s="122" t="s">
        <v>78</v>
      </c>
      <c r="C151" s="122" t="s">
        <v>91</v>
      </c>
      <c r="D151" s="232">
        <v>5546</v>
      </c>
      <c r="E151" s="225" t="s">
        <v>128</v>
      </c>
      <c r="F151" s="225" t="s">
        <v>134</v>
      </c>
      <c r="G151" s="49">
        <v>765</v>
      </c>
      <c r="H151" s="49">
        <v>1</v>
      </c>
      <c r="I151" s="49">
        <v>4000</v>
      </c>
      <c r="J151" s="49">
        <v>168</v>
      </c>
      <c r="K151" s="236">
        <v>5550000</v>
      </c>
      <c r="L151" s="236" t="s">
        <v>78</v>
      </c>
      <c r="M151" s="49">
        <v>0.4</v>
      </c>
      <c r="N151" s="49">
        <v>0.8</v>
      </c>
      <c r="O151" s="236">
        <v>372960000</v>
      </c>
      <c r="P151" s="236">
        <v>745920000</v>
      </c>
      <c r="Q151" s="228" t="s">
        <v>178</v>
      </c>
    </row>
    <row r="152" spans="1:17">
      <c r="A152" s="261" t="s">
        <v>148</v>
      </c>
      <c r="B152" s="122" t="s">
        <v>78</v>
      </c>
      <c r="C152" s="122" t="s">
        <v>91</v>
      </c>
      <c r="D152" s="232">
        <v>5546</v>
      </c>
      <c r="E152" s="225" t="s">
        <v>134</v>
      </c>
      <c r="F152" s="225" t="s">
        <v>119</v>
      </c>
      <c r="G152" s="49" t="s">
        <v>124</v>
      </c>
      <c r="H152" s="49">
        <v>1</v>
      </c>
      <c r="I152" s="49"/>
      <c r="J152" s="49">
        <v>1</v>
      </c>
      <c r="K152" s="236">
        <v>53000000</v>
      </c>
      <c r="L152" s="236" t="s">
        <v>78</v>
      </c>
      <c r="M152" s="49">
        <v>0.9</v>
      </c>
      <c r="N152" s="49">
        <v>1.5</v>
      </c>
      <c r="O152" s="236">
        <v>47700000</v>
      </c>
      <c r="P152" s="236">
        <v>79500000</v>
      </c>
      <c r="Q152" s="229" t="s">
        <v>179</v>
      </c>
    </row>
    <row r="153" spans="1:17">
      <c r="A153" s="261" t="s">
        <v>148</v>
      </c>
      <c r="B153" s="122" t="s">
        <v>78</v>
      </c>
      <c r="C153" s="122" t="s">
        <v>91</v>
      </c>
      <c r="D153" s="232">
        <v>5546</v>
      </c>
      <c r="E153" s="225" t="s">
        <v>134</v>
      </c>
      <c r="F153" s="225" t="s">
        <v>140</v>
      </c>
      <c r="G153" s="49">
        <v>500</v>
      </c>
      <c r="H153" s="49">
        <v>1</v>
      </c>
      <c r="I153" s="49">
        <v>2600</v>
      </c>
      <c r="J153" s="49">
        <v>250</v>
      </c>
      <c r="K153" s="236">
        <v>3450000</v>
      </c>
      <c r="L153" s="236" t="s">
        <v>91</v>
      </c>
      <c r="M153" s="49">
        <v>0.7</v>
      </c>
      <c r="N153" s="49">
        <v>1.4</v>
      </c>
      <c r="O153" s="236">
        <v>603750000</v>
      </c>
      <c r="P153" s="236">
        <v>1207500000</v>
      </c>
      <c r="Q153" s="229" t="s">
        <v>180</v>
      </c>
    </row>
    <row r="154" spans="1:17">
      <c r="A154" s="261" t="s">
        <v>148</v>
      </c>
      <c r="B154" s="122" t="s">
        <v>78</v>
      </c>
      <c r="C154" s="122" t="s">
        <v>91</v>
      </c>
      <c r="D154" s="232">
        <v>5546</v>
      </c>
      <c r="E154" s="225" t="s">
        <v>134</v>
      </c>
      <c r="F154" s="225" t="s">
        <v>119</v>
      </c>
      <c r="G154" s="49" t="s">
        <v>138</v>
      </c>
      <c r="H154" s="49">
        <v>1</v>
      </c>
      <c r="I154" s="49"/>
      <c r="J154" s="49">
        <v>2</v>
      </c>
      <c r="K154" s="236">
        <v>22000000</v>
      </c>
      <c r="L154" s="236" t="s">
        <v>91</v>
      </c>
      <c r="M154" s="49">
        <v>0.9</v>
      </c>
      <c r="N154" s="49">
        <v>1.5</v>
      </c>
      <c r="O154" s="236">
        <v>39600000</v>
      </c>
      <c r="P154" s="236">
        <v>66000000</v>
      </c>
      <c r="Q154" s="229" t="s">
        <v>177</v>
      </c>
    </row>
    <row r="155" spans="1:17">
      <c r="A155" s="261" t="s">
        <v>148</v>
      </c>
      <c r="B155" s="122" t="s">
        <v>78</v>
      </c>
      <c r="C155" s="122" t="s">
        <v>91</v>
      </c>
      <c r="D155" s="232">
        <v>5546</v>
      </c>
      <c r="E155" s="225" t="s">
        <v>134</v>
      </c>
      <c r="F155" s="225" t="s">
        <v>133</v>
      </c>
      <c r="G155" s="49">
        <v>345</v>
      </c>
      <c r="H155" s="49">
        <v>1</v>
      </c>
      <c r="I155" s="49">
        <v>1800</v>
      </c>
      <c r="J155" s="49">
        <v>100</v>
      </c>
      <c r="K155" s="236">
        <v>2500000</v>
      </c>
      <c r="L155" s="236" t="s">
        <v>91</v>
      </c>
      <c r="M155" s="49">
        <v>1</v>
      </c>
      <c r="N155" s="49">
        <v>1.9</v>
      </c>
      <c r="O155" s="236">
        <v>250000000</v>
      </c>
      <c r="P155" s="236">
        <v>475000000</v>
      </c>
      <c r="Q155" s="229" t="s">
        <v>135</v>
      </c>
    </row>
    <row r="156" spans="1:17">
      <c r="A156" s="261" t="s">
        <v>148</v>
      </c>
      <c r="B156" s="122" t="s">
        <v>78</v>
      </c>
      <c r="C156" s="122" t="s">
        <v>91</v>
      </c>
      <c r="D156" s="232">
        <v>5546</v>
      </c>
      <c r="E156" s="225" t="s">
        <v>125</v>
      </c>
      <c r="F156" s="225" t="s">
        <v>126</v>
      </c>
      <c r="G156" s="49">
        <v>765</v>
      </c>
      <c r="H156" s="49">
        <v>1</v>
      </c>
      <c r="I156" s="49">
        <v>4000</v>
      </c>
      <c r="J156" s="49">
        <v>178</v>
      </c>
      <c r="K156" s="236">
        <v>5550000</v>
      </c>
      <c r="L156" s="236" t="s">
        <v>78</v>
      </c>
      <c r="M156" s="49">
        <v>0.4</v>
      </c>
      <c r="N156" s="49">
        <v>0.8</v>
      </c>
      <c r="O156" s="236">
        <v>395160000</v>
      </c>
      <c r="P156" s="236">
        <v>790320000</v>
      </c>
      <c r="Q156" s="228" t="s">
        <v>181</v>
      </c>
    </row>
    <row r="157" spans="1:17">
      <c r="A157" s="261" t="s">
        <v>148</v>
      </c>
      <c r="B157" s="122" t="s">
        <v>78</v>
      </c>
      <c r="C157" s="122" t="s">
        <v>91</v>
      </c>
      <c r="D157" s="232">
        <v>5546</v>
      </c>
      <c r="E157" s="225" t="s">
        <v>126</v>
      </c>
      <c r="F157" s="225" t="s">
        <v>119</v>
      </c>
      <c r="G157" s="49" t="s">
        <v>124</v>
      </c>
      <c r="H157" s="49">
        <v>1</v>
      </c>
      <c r="I157" s="49"/>
      <c r="J157" s="49">
        <v>1</v>
      </c>
      <c r="K157" s="236">
        <v>53000000</v>
      </c>
      <c r="L157" s="236" t="s">
        <v>78</v>
      </c>
      <c r="M157" s="49">
        <v>0.9</v>
      </c>
      <c r="N157" s="49">
        <v>1.5</v>
      </c>
      <c r="O157" s="236">
        <v>47700000</v>
      </c>
      <c r="P157" s="236">
        <v>79500000</v>
      </c>
      <c r="Q157" s="229" t="s">
        <v>179</v>
      </c>
    </row>
    <row r="158" spans="1:17">
      <c r="A158" s="261" t="s">
        <v>148</v>
      </c>
      <c r="B158" s="122" t="s">
        <v>78</v>
      </c>
      <c r="C158" s="122" t="s">
        <v>91</v>
      </c>
      <c r="D158" s="232">
        <v>5546</v>
      </c>
      <c r="E158" s="225" t="s">
        <v>126</v>
      </c>
      <c r="F158" s="225" t="s">
        <v>136</v>
      </c>
      <c r="G158" s="49">
        <v>500</v>
      </c>
      <c r="H158" s="49">
        <v>1</v>
      </c>
      <c r="I158" s="49">
        <v>2600</v>
      </c>
      <c r="J158" s="49">
        <v>450</v>
      </c>
      <c r="K158" s="236">
        <v>3450000</v>
      </c>
      <c r="L158" s="236" t="s">
        <v>91</v>
      </c>
      <c r="M158" s="49">
        <v>0.7</v>
      </c>
      <c r="N158" s="49">
        <v>1.4</v>
      </c>
      <c r="O158" s="236">
        <v>1086750000</v>
      </c>
      <c r="P158" s="236">
        <v>2173500000</v>
      </c>
      <c r="Q158" s="229" t="s">
        <v>182</v>
      </c>
    </row>
    <row r="159" spans="1:17">
      <c r="A159" s="261" t="s">
        <v>148</v>
      </c>
      <c r="B159" s="122" t="s">
        <v>78</v>
      </c>
      <c r="C159" s="122" t="s">
        <v>91</v>
      </c>
      <c r="D159" s="232">
        <v>5546</v>
      </c>
      <c r="E159" s="225" t="s">
        <v>125</v>
      </c>
      <c r="F159" s="225" t="s">
        <v>128</v>
      </c>
      <c r="G159" s="49">
        <v>765</v>
      </c>
      <c r="H159" s="49">
        <v>1</v>
      </c>
      <c r="I159" s="49">
        <v>4000</v>
      </c>
      <c r="J159" s="49">
        <v>95</v>
      </c>
      <c r="K159" s="236">
        <v>5550000</v>
      </c>
      <c r="L159" s="236" t="s">
        <v>78</v>
      </c>
      <c r="M159" s="49">
        <v>0.4</v>
      </c>
      <c r="N159" s="49">
        <v>0.8</v>
      </c>
      <c r="O159" s="236">
        <v>210900000</v>
      </c>
      <c r="P159" s="236">
        <v>421800000</v>
      </c>
      <c r="Q159" s="228" t="s">
        <v>129</v>
      </c>
    </row>
    <row r="160" spans="1:17">
      <c r="A160" s="261" t="s">
        <v>148</v>
      </c>
      <c r="B160" s="122" t="s">
        <v>78</v>
      </c>
      <c r="C160" s="122" t="s">
        <v>91</v>
      </c>
      <c r="D160" s="232">
        <v>5546</v>
      </c>
      <c r="E160" s="225" t="s">
        <v>128</v>
      </c>
      <c r="F160" s="225" t="s">
        <v>79</v>
      </c>
      <c r="G160" s="49">
        <v>765</v>
      </c>
      <c r="H160" s="49">
        <v>1</v>
      </c>
      <c r="I160" s="49">
        <v>4000</v>
      </c>
      <c r="J160" s="49">
        <v>95</v>
      </c>
      <c r="K160" s="236">
        <v>5550000</v>
      </c>
      <c r="L160" s="236" t="s">
        <v>78</v>
      </c>
      <c r="M160" s="49">
        <v>0.4</v>
      </c>
      <c r="N160" s="49">
        <v>0.8</v>
      </c>
      <c r="O160" s="236">
        <v>210900000</v>
      </c>
      <c r="P160" s="236">
        <v>421800000</v>
      </c>
      <c r="Q160" s="228" t="s">
        <v>129</v>
      </c>
    </row>
    <row r="161" spans="1:17">
      <c r="A161" s="261" t="s">
        <v>148</v>
      </c>
      <c r="B161" s="122" t="s">
        <v>78</v>
      </c>
      <c r="C161" s="122" t="s">
        <v>91</v>
      </c>
      <c r="D161" s="232">
        <v>5546</v>
      </c>
      <c r="E161" s="225" t="s">
        <v>183</v>
      </c>
      <c r="F161" s="225" t="s">
        <v>119</v>
      </c>
      <c r="G161" s="49" t="s">
        <v>184</v>
      </c>
      <c r="H161" s="49">
        <v>2</v>
      </c>
      <c r="I161" s="49">
        <v>1800</v>
      </c>
      <c r="J161" s="49">
        <v>2</v>
      </c>
      <c r="K161" s="236">
        <v>53000000</v>
      </c>
      <c r="L161" s="236" t="s">
        <v>78</v>
      </c>
      <c r="M161" s="49">
        <v>0.9</v>
      </c>
      <c r="N161" s="49">
        <v>1.5</v>
      </c>
      <c r="O161" s="236">
        <v>95400000</v>
      </c>
      <c r="P161" s="236">
        <v>159000000</v>
      </c>
      <c r="Q161" s="228" t="s">
        <v>185</v>
      </c>
    </row>
    <row r="162" spans="1:17">
      <c r="A162" s="261" t="s">
        <v>148</v>
      </c>
      <c r="B162" s="122" t="s">
        <v>78</v>
      </c>
      <c r="C162" s="122" t="s">
        <v>91</v>
      </c>
      <c r="D162" s="232">
        <v>5546</v>
      </c>
      <c r="E162" s="225" t="s">
        <v>183</v>
      </c>
      <c r="F162" s="225" t="s">
        <v>139</v>
      </c>
      <c r="G162" s="49">
        <v>345</v>
      </c>
      <c r="H162" s="49">
        <v>1</v>
      </c>
      <c r="I162" s="49">
        <v>1800</v>
      </c>
      <c r="J162" s="49">
        <v>150</v>
      </c>
      <c r="K162" s="236">
        <v>2500000</v>
      </c>
      <c r="L162" s="236" t="s">
        <v>91</v>
      </c>
      <c r="M162" s="49">
        <v>1</v>
      </c>
      <c r="N162" s="49">
        <v>1.9</v>
      </c>
      <c r="O162" s="236">
        <v>375000000</v>
      </c>
      <c r="P162" s="236">
        <v>712500000</v>
      </c>
      <c r="Q162" s="228" t="s">
        <v>186</v>
      </c>
    </row>
    <row r="163" spans="1:17">
      <c r="A163" s="262" t="s">
        <v>148</v>
      </c>
      <c r="B163" s="127" t="s">
        <v>78</v>
      </c>
      <c r="C163" s="127" t="s">
        <v>91</v>
      </c>
      <c r="D163" s="233">
        <v>5546</v>
      </c>
      <c r="E163" s="226" t="s">
        <v>183</v>
      </c>
      <c r="F163" s="226" t="s">
        <v>139</v>
      </c>
      <c r="G163" s="237">
        <v>345</v>
      </c>
      <c r="H163" s="237">
        <v>1</v>
      </c>
      <c r="I163" s="237">
        <v>1800</v>
      </c>
      <c r="J163" s="237">
        <v>150</v>
      </c>
      <c r="K163" s="238">
        <v>2500000</v>
      </c>
      <c r="L163" s="238" t="s">
        <v>91</v>
      </c>
      <c r="M163" s="237">
        <v>1</v>
      </c>
      <c r="N163" s="237">
        <v>1.9</v>
      </c>
      <c r="O163" s="238">
        <v>375000000</v>
      </c>
      <c r="P163" s="238">
        <v>712500000</v>
      </c>
      <c r="Q163" s="230" t="s">
        <v>186</v>
      </c>
    </row>
    <row r="164" spans="1:17">
      <c r="A164" s="70"/>
      <c r="B164" s="92"/>
      <c r="C164" s="92"/>
      <c r="D164" s="92"/>
      <c r="E164" s="15"/>
      <c r="F164" s="15"/>
      <c r="G164" s="38"/>
      <c r="H164" s="38"/>
      <c r="I164" s="38"/>
      <c r="J164" s="38"/>
      <c r="K164" s="58"/>
      <c r="L164" s="123"/>
      <c r="M164" s="143" t="s">
        <v>84</v>
      </c>
      <c r="N164" s="144"/>
      <c r="O164" s="124">
        <f>SUM(O148:O163)</f>
        <v>4392700000</v>
      </c>
      <c r="P164" s="125">
        <f>SUM(P148:P163)</f>
        <v>8576800000</v>
      </c>
      <c r="Q164" s="29"/>
    </row>
    <row r="165" spans="1:17">
      <c r="A165" s="70"/>
      <c r="B165" s="38"/>
      <c r="C165" s="38"/>
      <c r="D165" s="38"/>
      <c r="E165" s="15"/>
      <c r="F165" s="15"/>
      <c r="G165" s="38"/>
      <c r="H165" s="38"/>
      <c r="I165" s="38"/>
      <c r="J165" s="38"/>
      <c r="K165" s="58"/>
      <c r="L165" s="58"/>
      <c r="M165" s="59"/>
      <c r="N165" s="59"/>
      <c r="O165" s="60"/>
      <c r="P165" s="58"/>
      <c r="Q165" s="29"/>
    </row>
    <row r="166" spans="1:17">
      <c r="A166" s="70"/>
      <c r="B166" s="38"/>
      <c r="C166" s="38"/>
      <c r="D166" s="38"/>
      <c r="E166" s="15"/>
      <c r="F166" s="15"/>
      <c r="G166" s="38"/>
      <c r="H166" s="38"/>
      <c r="I166" s="38"/>
      <c r="J166" s="38"/>
      <c r="K166" s="58"/>
      <c r="L166" s="58"/>
      <c r="M166" s="38"/>
      <c r="N166" s="38"/>
      <c r="O166" s="58"/>
      <c r="P166" s="58"/>
      <c r="Q166" s="29"/>
    </row>
    <row r="167" spans="1:17">
      <c r="A167" s="189" t="s">
        <v>148</v>
      </c>
      <c r="B167" s="182" t="s">
        <v>141</v>
      </c>
      <c r="C167" s="182" t="s">
        <v>91</v>
      </c>
      <c r="D167" s="244">
        <v>3430</v>
      </c>
      <c r="E167" s="245" t="s">
        <v>122</v>
      </c>
      <c r="F167" s="245" t="s">
        <v>123</v>
      </c>
      <c r="G167" s="246">
        <v>765</v>
      </c>
      <c r="H167" s="246">
        <v>1</v>
      </c>
      <c r="I167" s="246">
        <v>4000</v>
      </c>
      <c r="J167" s="246">
        <v>185</v>
      </c>
      <c r="K167" s="247">
        <v>5550000</v>
      </c>
      <c r="L167" s="247" t="s">
        <v>187</v>
      </c>
      <c r="M167" s="246">
        <v>0.4</v>
      </c>
      <c r="N167" s="246">
        <v>0.8</v>
      </c>
      <c r="O167" s="247">
        <v>410700000</v>
      </c>
      <c r="P167" s="247">
        <v>821400000</v>
      </c>
      <c r="Q167" s="248" t="s">
        <v>188</v>
      </c>
    </row>
    <row r="168" spans="1:17" s="224" customFormat="1">
      <c r="A168" s="147" t="s">
        <v>148</v>
      </c>
      <c r="B168" s="90" t="s">
        <v>141</v>
      </c>
      <c r="C168" s="90" t="s">
        <v>91</v>
      </c>
      <c r="D168" s="249">
        <v>3430</v>
      </c>
      <c r="E168" s="241" t="s">
        <v>123</v>
      </c>
      <c r="F168" s="241" t="s">
        <v>119</v>
      </c>
      <c r="G168" s="242" t="s">
        <v>120</v>
      </c>
      <c r="H168" s="242">
        <v>0</v>
      </c>
      <c r="I168" s="242"/>
      <c r="J168" s="242">
        <v>1</v>
      </c>
      <c r="K168" s="243">
        <v>53000000</v>
      </c>
      <c r="L168" s="243" t="s">
        <v>187</v>
      </c>
      <c r="M168" s="242">
        <v>0.9</v>
      </c>
      <c r="N168" s="242">
        <v>1.5</v>
      </c>
      <c r="O168" s="243">
        <v>47700000</v>
      </c>
      <c r="P168" s="243">
        <v>79500000</v>
      </c>
      <c r="Q168" s="250" t="s">
        <v>179</v>
      </c>
    </row>
    <row r="169" spans="1:17" s="224" customFormat="1">
      <c r="A169" s="147" t="s">
        <v>201</v>
      </c>
      <c r="B169" s="90" t="s">
        <v>141</v>
      </c>
      <c r="C169" s="90" t="s">
        <v>91</v>
      </c>
      <c r="D169" s="249">
        <v>3430</v>
      </c>
      <c r="E169" s="241" t="s">
        <v>123</v>
      </c>
      <c r="F169" s="241" t="s">
        <v>189</v>
      </c>
      <c r="G169" s="242">
        <v>345</v>
      </c>
      <c r="H169" s="242">
        <v>1</v>
      </c>
      <c r="I169" s="242">
        <v>1800</v>
      </c>
      <c r="J169" s="242">
        <v>240</v>
      </c>
      <c r="K169" s="243">
        <v>2500000</v>
      </c>
      <c r="L169" s="243" t="s">
        <v>91</v>
      </c>
      <c r="M169" s="242">
        <v>1</v>
      </c>
      <c r="N169" s="242">
        <v>1.9</v>
      </c>
      <c r="O169" s="243">
        <v>600000000</v>
      </c>
      <c r="P169" s="243">
        <v>1140000000</v>
      </c>
      <c r="Q169" s="250" t="s">
        <v>190</v>
      </c>
    </row>
    <row r="170" spans="1:17" s="224" customFormat="1">
      <c r="A170" s="147" t="s">
        <v>202</v>
      </c>
      <c r="B170" s="90" t="s">
        <v>141</v>
      </c>
      <c r="C170" s="90" t="s">
        <v>91</v>
      </c>
      <c r="D170" s="249">
        <v>3430</v>
      </c>
      <c r="E170" s="241" t="s">
        <v>123</v>
      </c>
      <c r="F170" s="241" t="s">
        <v>191</v>
      </c>
      <c r="G170" s="242">
        <v>345</v>
      </c>
      <c r="H170" s="242">
        <v>1</v>
      </c>
      <c r="I170" s="242">
        <v>1800</v>
      </c>
      <c r="J170" s="242">
        <v>80</v>
      </c>
      <c r="K170" s="243">
        <v>2500000</v>
      </c>
      <c r="L170" s="243" t="s">
        <v>91</v>
      </c>
      <c r="M170" s="242">
        <v>1</v>
      </c>
      <c r="N170" s="242">
        <v>1.9</v>
      </c>
      <c r="O170" s="243">
        <v>200000000</v>
      </c>
      <c r="P170" s="243">
        <v>380000000</v>
      </c>
      <c r="Q170" s="250" t="s">
        <v>192</v>
      </c>
    </row>
    <row r="171" spans="1:17" s="224" customFormat="1">
      <c r="A171" s="147" t="s">
        <v>203</v>
      </c>
      <c r="B171" s="90" t="s">
        <v>141</v>
      </c>
      <c r="C171" s="90" t="s">
        <v>91</v>
      </c>
      <c r="D171" s="249">
        <v>3430</v>
      </c>
      <c r="E171" s="241" t="s">
        <v>191</v>
      </c>
      <c r="F171" s="241" t="s">
        <v>119</v>
      </c>
      <c r="G171" s="242" t="s">
        <v>138</v>
      </c>
      <c r="H171" s="242">
        <v>1</v>
      </c>
      <c r="I171" s="242"/>
      <c r="J171" s="242">
        <v>2</v>
      </c>
      <c r="K171" s="243">
        <v>22000000</v>
      </c>
      <c r="L171" s="243" t="s">
        <v>91</v>
      </c>
      <c r="M171" s="242">
        <v>0.9</v>
      </c>
      <c r="N171" s="242">
        <v>1.5</v>
      </c>
      <c r="O171" s="243">
        <v>39600000</v>
      </c>
      <c r="P171" s="243">
        <v>66000000</v>
      </c>
      <c r="Q171" s="250" t="s">
        <v>193</v>
      </c>
    </row>
    <row r="172" spans="1:17" s="224" customFormat="1">
      <c r="A172" s="147" t="s">
        <v>204</v>
      </c>
      <c r="B172" s="90" t="s">
        <v>141</v>
      </c>
      <c r="C172" s="90" t="s">
        <v>91</v>
      </c>
      <c r="D172" s="249">
        <v>3430</v>
      </c>
      <c r="E172" s="241" t="s">
        <v>194</v>
      </c>
      <c r="F172" s="241" t="s">
        <v>195</v>
      </c>
      <c r="G172" s="242">
        <v>765</v>
      </c>
      <c r="H172" s="242">
        <v>1</v>
      </c>
      <c r="I172" s="242">
        <v>4000</v>
      </c>
      <c r="J172" s="242">
        <v>180</v>
      </c>
      <c r="K172" s="243">
        <v>5550000</v>
      </c>
      <c r="L172" s="243" t="s">
        <v>187</v>
      </c>
      <c r="M172" s="242">
        <v>0.4</v>
      </c>
      <c r="N172" s="242">
        <v>0.8</v>
      </c>
      <c r="O172" s="243">
        <v>399600000</v>
      </c>
      <c r="P172" s="243">
        <v>799200000</v>
      </c>
      <c r="Q172" s="251" t="s">
        <v>196</v>
      </c>
    </row>
    <row r="173" spans="1:17" s="224" customFormat="1">
      <c r="A173" s="147" t="s">
        <v>205</v>
      </c>
      <c r="B173" s="90" t="s">
        <v>141</v>
      </c>
      <c r="C173" s="90" t="s">
        <v>91</v>
      </c>
      <c r="D173" s="249">
        <v>3430</v>
      </c>
      <c r="E173" s="241" t="s">
        <v>195</v>
      </c>
      <c r="F173" s="241" t="s">
        <v>119</v>
      </c>
      <c r="G173" s="242" t="s">
        <v>120</v>
      </c>
      <c r="H173" s="242">
        <v>0</v>
      </c>
      <c r="I173" s="242"/>
      <c r="J173" s="242">
        <v>1</v>
      </c>
      <c r="K173" s="243">
        <v>53000000</v>
      </c>
      <c r="L173" s="243" t="s">
        <v>187</v>
      </c>
      <c r="M173" s="242">
        <v>0.9</v>
      </c>
      <c r="N173" s="242">
        <v>1.5</v>
      </c>
      <c r="O173" s="243">
        <v>47700000</v>
      </c>
      <c r="P173" s="243">
        <v>79500000</v>
      </c>
      <c r="Q173" s="252"/>
    </row>
    <row r="174" spans="1:17">
      <c r="A174" s="147" t="s">
        <v>206</v>
      </c>
      <c r="B174" s="90" t="s">
        <v>141</v>
      </c>
      <c r="C174" s="90" t="s">
        <v>91</v>
      </c>
      <c r="D174" s="249">
        <v>3430</v>
      </c>
      <c r="E174" s="241" t="s">
        <v>195</v>
      </c>
      <c r="F174" s="241" t="s">
        <v>197</v>
      </c>
      <c r="G174" s="242">
        <v>765</v>
      </c>
      <c r="H174" s="242">
        <v>1</v>
      </c>
      <c r="I174" s="242">
        <v>4000</v>
      </c>
      <c r="J174" s="242">
        <v>180</v>
      </c>
      <c r="K174" s="243">
        <v>5550000</v>
      </c>
      <c r="L174" s="243" t="s">
        <v>187</v>
      </c>
      <c r="M174" s="242">
        <v>0.4</v>
      </c>
      <c r="N174" s="242">
        <v>0.8</v>
      </c>
      <c r="O174" s="243">
        <v>399600000</v>
      </c>
      <c r="P174" s="243">
        <v>799200000</v>
      </c>
      <c r="Q174" s="252"/>
    </row>
    <row r="175" spans="1:17">
      <c r="A175" s="147" t="s">
        <v>207</v>
      </c>
      <c r="B175" s="90" t="s">
        <v>141</v>
      </c>
      <c r="C175" s="90" t="s">
        <v>91</v>
      </c>
      <c r="D175" s="249">
        <v>3430</v>
      </c>
      <c r="E175" s="241" t="s">
        <v>197</v>
      </c>
      <c r="F175" s="241" t="s">
        <v>119</v>
      </c>
      <c r="G175" s="242" t="s">
        <v>120</v>
      </c>
      <c r="H175" s="242">
        <v>0</v>
      </c>
      <c r="I175" s="242"/>
      <c r="J175" s="242">
        <v>1</v>
      </c>
      <c r="K175" s="243">
        <v>53000000</v>
      </c>
      <c r="L175" s="243" t="s">
        <v>187</v>
      </c>
      <c r="M175" s="242">
        <v>0.9</v>
      </c>
      <c r="N175" s="242">
        <v>1.5</v>
      </c>
      <c r="O175" s="243">
        <v>47700000</v>
      </c>
      <c r="P175" s="243">
        <v>79500000</v>
      </c>
      <c r="Q175" s="252"/>
    </row>
    <row r="176" spans="1:17">
      <c r="A176" s="147" t="s">
        <v>208</v>
      </c>
      <c r="B176" s="90" t="s">
        <v>141</v>
      </c>
      <c r="C176" s="90" t="s">
        <v>91</v>
      </c>
      <c r="D176" s="249">
        <v>3430</v>
      </c>
      <c r="E176" s="241" t="s">
        <v>197</v>
      </c>
      <c r="F176" s="241" t="s">
        <v>198</v>
      </c>
      <c r="G176" s="242">
        <v>765</v>
      </c>
      <c r="H176" s="242">
        <v>1</v>
      </c>
      <c r="I176" s="242">
        <v>4000</v>
      </c>
      <c r="J176" s="242">
        <v>115</v>
      </c>
      <c r="K176" s="243">
        <v>5550000</v>
      </c>
      <c r="L176" s="243" t="s">
        <v>187</v>
      </c>
      <c r="M176" s="242">
        <v>0.4</v>
      </c>
      <c r="N176" s="242">
        <v>0.8</v>
      </c>
      <c r="O176" s="243">
        <v>255300000</v>
      </c>
      <c r="P176" s="243">
        <v>510600000</v>
      </c>
      <c r="Q176" s="253"/>
    </row>
    <row r="177" spans="1:17">
      <c r="A177" s="147" t="s">
        <v>209</v>
      </c>
      <c r="B177" s="90" t="s">
        <v>141</v>
      </c>
      <c r="C177" s="90" t="s">
        <v>91</v>
      </c>
      <c r="D177" s="249">
        <v>3430</v>
      </c>
      <c r="E177" s="241" t="s">
        <v>198</v>
      </c>
      <c r="F177" s="241" t="s">
        <v>119</v>
      </c>
      <c r="G177" s="242" t="s">
        <v>120</v>
      </c>
      <c r="H177" s="242">
        <v>0</v>
      </c>
      <c r="I177" s="242"/>
      <c r="J177" s="242">
        <v>1</v>
      </c>
      <c r="K177" s="243">
        <v>53000000</v>
      </c>
      <c r="L177" s="243" t="s">
        <v>187</v>
      </c>
      <c r="M177" s="242">
        <v>0.9</v>
      </c>
      <c r="N177" s="242">
        <v>1.5</v>
      </c>
      <c r="O177" s="243">
        <v>47700000</v>
      </c>
      <c r="P177" s="243">
        <v>79500000</v>
      </c>
      <c r="Q177" s="253"/>
    </row>
    <row r="178" spans="1:17">
      <c r="A178" s="147" t="s">
        <v>210</v>
      </c>
      <c r="B178" s="90" t="s">
        <v>141</v>
      </c>
      <c r="C178" s="90" t="s">
        <v>91</v>
      </c>
      <c r="D178" s="249">
        <v>3430</v>
      </c>
      <c r="E178" s="241" t="s">
        <v>198</v>
      </c>
      <c r="F178" s="241" t="s">
        <v>142</v>
      </c>
      <c r="G178" s="242">
        <v>345</v>
      </c>
      <c r="H178" s="242">
        <v>1</v>
      </c>
      <c r="I178" s="242">
        <v>1800</v>
      </c>
      <c r="J178" s="242">
        <v>110</v>
      </c>
      <c r="K178" s="243">
        <v>2500000</v>
      </c>
      <c r="L178" s="243" t="s">
        <v>91</v>
      </c>
      <c r="M178" s="242">
        <v>1</v>
      </c>
      <c r="N178" s="242">
        <v>1.9</v>
      </c>
      <c r="O178" s="243">
        <v>275000000</v>
      </c>
      <c r="P178" s="243">
        <v>522500000</v>
      </c>
      <c r="Q178" s="254" t="s">
        <v>199</v>
      </c>
    </row>
    <row r="179" spans="1:17">
      <c r="A179" s="147" t="s">
        <v>211</v>
      </c>
      <c r="B179" s="90" t="s">
        <v>141</v>
      </c>
      <c r="C179" s="90" t="s">
        <v>91</v>
      </c>
      <c r="D179" s="249">
        <v>3430</v>
      </c>
      <c r="E179" s="241" t="s">
        <v>198</v>
      </c>
      <c r="F179" s="241" t="s">
        <v>137</v>
      </c>
      <c r="G179" s="242">
        <v>345</v>
      </c>
      <c r="H179" s="242">
        <v>1</v>
      </c>
      <c r="I179" s="242">
        <v>1800</v>
      </c>
      <c r="J179" s="242">
        <v>125</v>
      </c>
      <c r="K179" s="243">
        <v>2500000</v>
      </c>
      <c r="L179" s="243" t="s">
        <v>91</v>
      </c>
      <c r="M179" s="242">
        <v>1</v>
      </c>
      <c r="N179" s="242">
        <v>1.9</v>
      </c>
      <c r="O179" s="243">
        <v>312500000</v>
      </c>
      <c r="P179" s="243">
        <v>593750000</v>
      </c>
      <c r="Q179" s="254" t="s">
        <v>200</v>
      </c>
    </row>
    <row r="180" spans="1:17">
      <c r="A180" s="147" t="s">
        <v>212</v>
      </c>
      <c r="B180" s="90" t="s">
        <v>141</v>
      </c>
      <c r="C180" s="90" t="s">
        <v>91</v>
      </c>
      <c r="D180" s="249">
        <v>3430</v>
      </c>
      <c r="E180" s="241" t="s">
        <v>142</v>
      </c>
      <c r="F180" s="241" t="s">
        <v>119</v>
      </c>
      <c r="G180" s="242" t="s">
        <v>138</v>
      </c>
      <c r="H180" s="242">
        <v>1</v>
      </c>
      <c r="I180" s="242"/>
      <c r="J180" s="242">
        <v>2</v>
      </c>
      <c r="K180" s="243">
        <v>22000000</v>
      </c>
      <c r="L180" s="243" t="s">
        <v>91</v>
      </c>
      <c r="M180" s="242">
        <v>0.9</v>
      </c>
      <c r="N180" s="242">
        <v>1.5</v>
      </c>
      <c r="O180" s="243">
        <v>39600000</v>
      </c>
      <c r="P180" s="243">
        <v>66000000</v>
      </c>
      <c r="Q180" s="250" t="s">
        <v>193</v>
      </c>
    </row>
    <row r="181" spans="1:17">
      <c r="A181" s="190" t="s">
        <v>148</v>
      </c>
      <c r="B181" s="188" t="s">
        <v>141</v>
      </c>
      <c r="C181" s="188" t="s">
        <v>91</v>
      </c>
      <c r="D181" s="255">
        <v>3430</v>
      </c>
      <c r="E181" s="256" t="s">
        <v>137</v>
      </c>
      <c r="F181" s="256" t="s">
        <v>119</v>
      </c>
      <c r="G181" s="257" t="s">
        <v>138</v>
      </c>
      <c r="H181" s="257">
        <v>1</v>
      </c>
      <c r="I181" s="257"/>
      <c r="J181" s="257">
        <v>2</v>
      </c>
      <c r="K181" s="258">
        <v>22000000</v>
      </c>
      <c r="L181" s="258" t="s">
        <v>91</v>
      </c>
      <c r="M181" s="257">
        <v>0.9</v>
      </c>
      <c r="N181" s="257">
        <v>1.5</v>
      </c>
      <c r="O181" s="258">
        <v>39600000</v>
      </c>
      <c r="P181" s="258">
        <v>66000000</v>
      </c>
      <c r="Q181" s="259" t="s">
        <v>193</v>
      </c>
    </row>
    <row r="182" spans="1:17">
      <c r="A182" s="70"/>
      <c r="B182" s="92"/>
      <c r="C182" s="92"/>
      <c r="D182" s="92"/>
      <c r="E182" s="15"/>
      <c r="F182" s="15"/>
      <c r="G182" s="38"/>
      <c r="H182" s="38"/>
      <c r="I182" s="38"/>
      <c r="J182" s="38"/>
      <c r="K182" s="58"/>
      <c r="L182" s="123"/>
      <c r="M182" s="143" t="s">
        <v>84</v>
      </c>
      <c r="N182" s="144"/>
      <c r="O182" s="124">
        <f>SUM(O167:O181)</f>
        <v>3162300000</v>
      </c>
      <c r="P182" s="125">
        <f>SUM(P167:P181)</f>
        <v>6082650000</v>
      </c>
      <c r="Q182" s="29"/>
    </row>
    <row r="183" spans="1:17">
      <c r="A183" s="70"/>
      <c r="B183" s="38"/>
      <c r="C183" s="38"/>
      <c r="D183" s="38"/>
      <c r="E183" s="15"/>
      <c r="F183" s="15"/>
      <c r="G183" s="38"/>
      <c r="H183" s="38"/>
      <c r="I183" s="38"/>
      <c r="J183" s="38"/>
      <c r="K183" s="58"/>
      <c r="L183" s="58"/>
      <c r="M183" s="59"/>
      <c r="N183" s="59"/>
      <c r="O183" s="60"/>
      <c r="P183" s="58"/>
      <c r="Q183" s="29"/>
    </row>
    <row r="184" spans="1:17">
      <c r="A184" s="70"/>
      <c r="B184" s="38"/>
      <c r="C184" s="38"/>
      <c r="D184" s="38"/>
      <c r="E184" s="15"/>
      <c r="F184" s="15"/>
      <c r="G184" s="38"/>
      <c r="H184" s="38"/>
      <c r="I184" s="38"/>
      <c r="J184" s="38"/>
      <c r="K184" s="58"/>
      <c r="L184" s="58"/>
      <c r="M184" s="38"/>
      <c r="N184" s="38"/>
      <c r="O184" s="58"/>
      <c r="P184" s="58"/>
      <c r="Q184" s="29"/>
    </row>
    <row r="185" spans="1:17">
      <c r="A185" s="263" t="s">
        <v>148</v>
      </c>
      <c r="B185" s="132" t="s">
        <v>144</v>
      </c>
      <c r="C185" s="132"/>
      <c r="D185" s="132"/>
      <c r="E185" s="133" t="s">
        <v>145</v>
      </c>
      <c r="F185" s="133"/>
      <c r="G185" s="134">
        <v>765</v>
      </c>
      <c r="H185" s="134"/>
      <c r="I185" s="134"/>
      <c r="J185" s="134">
        <v>1</v>
      </c>
      <c r="K185" s="135">
        <v>8000000000</v>
      </c>
      <c r="L185" s="135" t="s">
        <v>144</v>
      </c>
      <c r="M185" s="134">
        <v>1</v>
      </c>
      <c r="N185" s="134">
        <v>1</v>
      </c>
      <c r="O185" s="135">
        <f t="shared" ref="O185" si="11">J185*K185*M185</f>
        <v>8000000000</v>
      </c>
      <c r="P185" s="135">
        <f t="shared" ref="P185" si="12">J185*K185*N185</f>
        <v>8000000000</v>
      </c>
      <c r="Q185" s="136" t="s">
        <v>146</v>
      </c>
    </row>
  </sheetData>
  <autoFilter ref="A4:Q37"/>
  <sortState ref="A18:R20">
    <sortCondition ref="H18"/>
  </sortState>
  <mergeCells count="23">
    <mergeCell ref="Q172:Q177"/>
    <mergeCell ref="M90:N90"/>
    <mergeCell ref="M43:N43"/>
    <mergeCell ref="M75:N75"/>
    <mergeCell ref="M94:N94"/>
    <mergeCell ref="M50:N50"/>
    <mergeCell ref="M182:N182"/>
    <mergeCell ref="A1:B1"/>
    <mergeCell ref="M140:N140"/>
    <mergeCell ref="M145:N145"/>
    <mergeCell ref="M164:N164"/>
    <mergeCell ref="M114:N114"/>
    <mergeCell ref="M122:N122"/>
    <mergeCell ref="M127:N127"/>
    <mergeCell ref="M63:N63"/>
    <mergeCell ref="M86:N86"/>
    <mergeCell ref="M98:N98"/>
    <mergeCell ref="M104:N104"/>
    <mergeCell ref="B3:D3"/>
    <mergeCell ref="E3:L3"/>
    <mergeCell ref="M3:N3"/>
    <mergeCell ref="O3:P3"/>
    <mergeCell ref="M38:N38"/>
  </mergeCells>
  <pageMargins left="0.25" right="0.25" top="0.75" bottom="0.7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Component Estimates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 </dc:subject>
  <dc:creator/>
  <cp:keywords> </cp:keywords>
  <dc:description> </dc:description>
  <cp:lastModifiedBy/>
  <dcterms:created xsi:type="dcterms:W3CDTF">1970-01-01T04:00:00Z</dcterms:created>
  <dcterms:modified xsi:type="dcterms:W3CDTF">2011-08-31T21:29:23Z</dcterms:modified>
  <cp:category>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