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9200" windowHeight="11955"/>
  </bookViews>
  <sheets>
    <sheet name="Component Estimates" sheetId="1" r:id="rId1"/>
  </sheets>
  <definedNames>
    <definedName name="_xlnm._FilterDatabase" localSheetId="0" hidden="1">'Component Estimates'!$A$4:$Q$4</definedName>
  </definedNames>
  <calcPr calcId="125725" calcMode="manual"/>
</workbook>
</file>

<file path=xl/calcChain.xml><?xml version="1.0" encoding="utf-8"?>
<calcChain xmlns="http://schemas.openxmlformats.org/spreadsheetml/2006/main">
  <c r="P18" i="1"/>
  <c r="P17"/>
  <c r="O18"/>
  <c r="O17"/>
  <c r="P46"/>
  <c r="O46"/>
  <c r="P45"/>
  <c r="P47" s="1"/>
  <c r="O45"/>
  <c r="O47" s="1"/>
  <c r="P41"/>
  <c r="O41"/>
  <c r="P40"/>
  <c r="P42" s="1"/>
  <c r="O40"/>
  <c r="O42" s="1"/>
  <c r="P30"/>
  <c r="O30"/>
  <c r="P8"/>
  <c r="O8"/>
  <c r="P11"/>
  <c r="P12" s="1"/>
  <c r="O11"/>
  <c r="O12" s="1"/>
  <c r="P35"/>
  <c r="O35"/>
  <c r="O37" s="1"/>
  <c r="O15"/>
  <c r="P15"/>
  <c r="O16"/>
  <c r="P16"/>
  <c r="P23"/>
  <c r="O23"/>
  <c r="P37" l="1"/>
  <c r="P22"/>
  <c r="P24" s="1"/>
  <c r="O22"/>
  <c r="O24" s="1"/>
  <c r="O19" l="1"/>
  <c r="C1" s="1"/>
  <c r="P19"/>
  <c r="D1" s="1"/>
</calcChain>
</file>

<file path=xl/sharedStrings.xml><?xml version="1.0" encoding="utf-8"?>
<sst xmlns="http://schemas.openxmlformats.org/spreadsheetml/2006/main" count="164" uniqueCount="71">
  <si>
    <t>Region1</t>
  </si>
  <si>
    <t>Region2</t>
  </si>
  <si>
    <t>Transmission Building Blocks</t>
  </si>
  <si>
    <t>Termination 1</t>
  </si>
  <si>
    <t>Generic Per Unit Cost</t>
  </si>
  <si>
    <t>Notes</t>
  </si>
  <si>
    <t>Transfer Limit Increase</t>
  </si>
  <si>
    <t># of Circuits</t>
  </si>
  <si>
    <t>Scenario</t>
  </si>
  <si>
    <t>Future</t>
  </si>
  <si>
    <t>Upgrade Region</t>
  </si>
  <si>
    <t>Multiplier range</t>
  </si>
  <si>
    <t>Cost range</t>
  </si>
  <si>
    <t>Termination 2 or Device Description</t>
  </si>
  <si>
    <t>Cost Low</t>
  </si>
  <si>
    <t>Cost High</t>
  </si>
  <si>
    <t>MISO_W</t>
  </si>
  <si>
    <t>MISO_WUMS</t>
  </si>
  <si>
    <t>MISO_MI</t>
  </si>
  <si>
    <t>SPP_N</t>
  </si>
  <si>
    <t>Total Cost:</t>
  </si>
  <si>
    <t>Transfer Limit Increase (MW)</t>
  </si>
  <si>
    <t>Capability (MW)</t>
  </si>
  <si>
    <t>Voltage (kV)</t>
  </si>
  <si>
    <t>Low Mult.</t>
  </si>
  <si>
    <t>High Mult.</t>
  </si>
  <si>
    <t>Length (Miles)</t>
  </si>
  <si>
    <t>NYISO_A-F</t>
  </si>
  <si>
    <t>NYISO_GHI</t>
  </si>
  <si>
    <t>Leeds</t>
  </si>
  <si>
    <t>Pleasant Valley</t>
  </si>
  <si>
    <t>Line terminal addition</t>
  </si>
  <si>
    <t>NYISO_J_&amp;_K</t>
  </si>
  <si>
    <t>PJM_Eastern_MAAC</t>
  </si>
  <si>
    <t>Goethals</t>
  </si>
  <si>
    <t>Linden</t>
  </si>
  <si>
    <t>Allow VFT flow from NY to PJM</t>
  </si>
  <si>
    <t>NEISO</t>
  </si>
  <si>
    <t>NE Border</t>
  </si>
  <si>
    <t>Long Mountain</t>
  </si>
  <si>
    <t>NY Border</t>
  </si>
  <si>
    <t>Tie Line NEISO - NYISO_GHI</t>
  </si>
  <si>
    <t>Norwalk</t>
  </si>
  <si>
    <t>Norwalk Harbor</t>
  </si>
  <si>
    <t>Some underground - 1.48 mi</t>
  </si>
  <si>
    <t>Summit</t>
  </si>
  <si>
    <t>Roseland</t>
  </si>
  <si>
    <t>Sprain Brook</t>
  </si>
  <si>
    <t>West 49th Street</t>
  </si>
  <si>
    <t>UG</t>
  </si>
  <si>
    <t>SPP_S</t>
  </si>
  <si>
    <t>MAPP_CA</t>
  </si>
  <si>
    <t>Very small relative to the existing capacity</t>
  </si>
  <si>
    <t>Point Beach</t>
  </si>
  <si>
    <t>Ludington</t>
  </si>
  <si>
    <t>HVDC SC</t>
  </si>
  <si>
    <t>Submarine Cable</t>
  </si>
  <si>
    <t>(DC Terminal)</t>
  </si>
  <si>
    <t>HVDC</t>
  </si>
  <si>
    <t>NEISO-NYISO_GHI tie; relieves contingency constraint on NNC</t>
  </si>
  <si>
    <t>NE</t>
  </si>
  <si>
    <t>Sheldon Station</t>
  </si>
  <si>
    <t>Jeffrey Energy Ctr.</t>
  </si>
  <si>
    <t>SPP_N/NE</t>
  </si>
  <si>
    <t>Pauline</t>
  </si>
  <si>
    <t>Satisfies N-1 Requirement</t>
  </si>
  <si>
    <t>Medicine Lodge</t>
  </si>
  <si>
    <t>Woodring</t>
  </si>
  <si>
    <t>SPP_N/SPP_S</t>
  </si>
  <si>
    <t>Future 6 OL 25 Total Cost:</t>
  </si>
  <si>
    <t>Future 6 OL 25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</si>
</sst>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4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1"/>
      </top>
      <bottom style="thin">
        <color theme="0" tint="-0.24994659260841701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9" xfId="0" applyFill="1" applyBorder="1" applyAlignment="1">
      <alignment vertical="top"/>
    </xf>
    <xf numFmtId="0" fontId="0" fillId="4" borderId="10" xfId="0" applyFill="1" applyBorder="1" applyAlignment="1">
      <alignment vertical="top"/>
    </xf>
    <xf numFmtId="0" fontId="0" fillId="4" borderId="12" xfId="0" applyFill="1" applyBorder="1" applyAlignment="1">
      <alignment vertical="top"/>
    </xf>
    <xf numFmtId="0" fontId="0" fillId="4" borderId="13" xfId="0" applyFill="1" applyBorder="1" applyAlignment="1">
      <alignment vertical="top"/>
    </xf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0" fillId="4" borderId="17" xfId="0" applyFill="1" applyBorder="1" applyAlignment="1">
      <alignment vertical="top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164" fontId="0" fillId="0" borderId="16" xfId="0" applyNumberFormat="1" applyFont="1" applyBorder="1" applyAlignment="1">
      <alignment horizontal="center" vertical="top"/>
    </xf>
    <xf numFmtId="164" fontId="0" fillId="4" borderId="0" xfId="0" applyNumberFormat="1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164" fontId="0" fillId="4" borderId="9" xfId="0" applyNumberFormat="1" applyFill="1" applyBorder="1" applyAlignment="1">
      <alignment horizontal="center" vertical="top"/>
    </xf>
    <xf numFmtId="164" fontId="0" fillId="4" borderId="12" xfId="0" applyNumberForma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164" fontId="0" fillId="0" borderId="5" xfId="0" applyNumberFormat="1" applyBorder="1" applyAlignment="1">
      <alignment horizontal="center" vertical="top"/>
    </xf>
    <xf numFmtId="164" fontId="0" fillId="4" borderId="10" xfId="0" applyNumberForma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4" borderId="8" xfId="0" applyFont="1" applyFill="1" applyBorder="1" applyAlignment="1">
      <alignment horizontal="center" vertical="top"/>
    </xf>
    <xf numFmtId="0" fontId="0" fillId="4" borderId="18" xfId="0" applyFont="1" applyFill="1" applyBorder="1" applyAlignment="1">
      <alignment horizontal="center" vertical="top"/>
    </xf>
    <xf numFmtId="0" fontId="0" fillId="4" borderId="11" xfId="0" applyFont="1" applyFill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164" fontId="0" fillId="0" borderId="24" xfId="0" applyNumberFormat="1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164" fontId="0" fillId="0" borderId="19" xfId="0" applyNumberForma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164" fontId="0" fillId="0" borderId="22" xfId="0" applyNumberForma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top"/>
    </xf>
    <xf numFmtId="0" fontId="2" fillId="4" borderId="12" xfId="0" applyFont="1" applyFill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vertical="top"/>
    </xf>
    <xf numFmtId="0" fontId="0" fillId="0" borderId="23" xfId="0" applyFont="1" applyFill="1" applyBorder="1" applyAlignment="1">
      <alignment vertical="top"/>
    </xf>
    <xf numFmtId="164" fontId="0" fillId="0" borderId="22" xfId="0" applyNumberFormat="1" applyFont="1" applyFill="1" applyBorder="1" applyAlignment="1">
      <alignment horizontal="center" vertical="top"/>
    </xf>
    <xf numFmtId="0" fontId="2" fillId="0" borderId="0" xfId="0" applyFont="1" applyAlignment="1"/>
    <xf numFmtId="164" fontId="2" fillId="0" borderId="15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0" fillId="0" borderId="22" xfId="0" applyFill="1" applyBorder="1" applyAlignment="1">
      <alignment vertical="top"/>
    </xf>
    <xf numFmtId="0" fontId="0" fillId="0" borderId="22" xfId="0" applyFill="1" applyBorder="1" applyAlignment="1">
      <alignment horizontal="center" vertical="top"/>
    </xf>
    <xf numFmtId="164" fontId="0" fillId="0" borderId="22" xfId="0" applyNumberFormat="1" applyFill="1" applyBorder="1" applyAlignment="1">
      <alignment horizontal="center" vertical="top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0" fillId="0" borderId="31" xfId="0" applyFill="1" applyBorder="1" applyAlignment="1">
      <alignment vertical="top"/>
    </xf>
    <xf numFmtId="0" fontId="0" fillId="0" borderId="31" xfId="0" applyFill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0" fillId="0" borderId="0" xfId="0"/>
    <xf numFmtId="164" fontId="0" fillId="0" borderId="31" xfId="0" applyNumberForma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0" fillId="5" borderId="36" xfId="0" applyFill="1" applyBorder="1" applyAlignment="1">
      <alignment vertical="top" wrapText="1"/>
    </xf>
    <xf numFmtId="0" fontId="0" fillId="0" borderId="7" xfId="0" applyBorder="1" applyAlignment="1">
      <alignment horizontal="center" vertical="top"/>
    </xf>
    <xf numFmtId="0" fontId="0" fillId="0" borderId="0" xfId="0"/>
    <xf numFmtId="0" fontId="0" fillId="0" borderId="0" xfId="0"/>
    <xf numFmtId="0" fontId="0" fillId="4" borderId="18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 horizontal="center" vertical="top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horizontal="center" vertical="top"/>
    </xf>
    <xf numFmtId="164" fontId="0" fillId="4" borderId="0" xfId="0" applyNumberFormat="1" applyFill="1" applyBorder="1" applyAlignment="1">
      <alignment horizontal="center" vertical="top"/>
    </xf>
    <xf numFmtId="164" fontId="0" fillId="4" borderId="17" xfId="0" applyNumberFormat="1" applyFill="1" applyBorder="1" applyAlignment="1">
      <alignment horizontal="center" vertical="top"/>
    </xf>
    <xf numFmtId="164" fontId="0" fillId="0" borderId="27" xfId="0" applyNumberFormat="1" applyFont="1" applyBorder="1" applyAlignment="1">
      <alignment horizontal="center" vertical="top"/>
    </xf>
    <xf numFmtId="164" fontId="0" fillId="0" borderId="13" xfId="0" applyNumberFormat="1" applyFont="1" applyBorder="1" applyAlignment="1">
      <alignment horizontal="center" vertical="top"/>
    </xf>
    <xf numFmtId="0" fontId="0" fillId="4" borderId="17" xfId="0" applyFill="1" applyBorder="1" applyAlignment="1">
      <alignment vertical="top"/>
    </xf>
    <xf numFmtId="0" fontId="0" fillId="4" borderId="11" xfId="0" applyFont="1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4" borderId="12" xfId="0" applyFill="1" applyBorder="1" applyAlignment="1">
      <alignment vertical="top"/>
    </xf>
    <xf numFmtId="164" fontId="0" fillId="4" borderId="12" xfId="0" applyNumberFormat="1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164" fontId="0" fillId="4" borderId="9" xfId="0" applyNumberFormat="1" applyFill="1" applyBorder="1" applyAlignment="1">
      <alignment horizontal="center" vertical="top"/>
    </xf>
    <xf numFmtId="0" fontId="0" fillId="4" borderId="18" xfId="0" applyFont="1" applyFill="1" applyBorder="1" applyAlignment="1">
      <alignment horizontal="center" vertical="top"/>
    </xf>
    <xf numFmtId="0" fontId="0" fillId="4" borderId="0" xfId="0" applyFill="1" applyBorder="1" applyAlignment="1">
      <alignment vertical="top"/>
    </xf>
    <xf numFmtId="0" fontId="0" fillId="4" borderId="0" xfId="0" applyFill="1" applyBorder="1" applyAlignment="1">
      <alignment horizontal="center" vertical="top"/>
    </xf>
    <xf numFmtId="164" fontId="0" fillId="4" borderId="0" xfId="0" applyNumberFormat="1" applyFill="1" applyBorder="1" applyAlignment="1">
      <alignment horizontal="center" vertical="top"/>
    </xf>
    <xf numFmtId="0" fontId="0" fillId="4" borderId="17" xfId="0" applyFill="1" applyBorder="1" applyAlignment="1">
      <alignment vertical="top"/>
    </xf>
    <xf numFmtId="0" fontId="0" fillId="4" borderId="8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center" vertical="top"/>
    </xf>
    <xf numFmtId="0" fontId="0" fillId="4" borderId="9" xfId="0" applyFill="1" applyBorder="1" applyAlignment="1">
      <alignment vertical="top"/>
    </xf>
    <xf numFmtId="0" fontId="0" fillId="4" borderId="9" xfId="0" applyFill="1" applyBorder="1" applyAlignment="1">
      <alignment horizontal="center" vertical="top"/>
    </xf>
    <xf numFmtId="164" fontId="0" fillId="4" borderId="9" xfId="0" applyNumberFormat="1" applyFill="1" applyBorder="1" applyAlignment="1">
      <alignment horizontal="center" vertical="top"/>
    </xf>
    <xf numFmtId="164" fontId="0" fillId="4" borderId="10" xfId="0" applyNumberFormat="1" applyFill="1" applyBorder="1" applyAlignment="1">
      <alignment horizontal="center" vertical="top"/>
    </xf>
    <xf numFmtId="164" fontId="0" fillId="0" borderId="24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center" vertical="top"/>
    </xf>
    <xf numFmtId="0" fontId="0" fillId="4" borderId="10" xfId="0" applyFill="1" applyBorder="1" applyAlignment="1">
      <alignment vertical="top"/>
    </xf>
    <xf numFmtId="0" fontId="2" fillId="0" borderId="37" xfId="0" applyFon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3" xfId="0" applyBorder="1" applyAlignment="1">
      <alignment vertical="top"/>
    </xf>
    <xf numFmtId="0" fontId="0" fillId="0" borderId="33" xfId="0" applyFill="1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31" xfId="0" quotePrefix="1" applyBorder="1" applyAlignment="1">
      <alignment horizontal="center" vertical="top"/>
    </xf>
    <xf numFmtId="164" fontId="0" fillId="0" borderId="33" xfId="0" applyNumberFormat="1" applyBorder="1" applyAlignment="1">
      <alignment horizontal="center" vertical="top"/>
    </xf>
    <xf numFmtId="164" fontId="0" fillId="0" borderId="44" xfId="0" applyNumberFormat="1" applyBorder="1" applyAlignment="1">
      <alignment horizontal="center" vertical="center"/>
    </xf>
    <xf numFmtId="0" fontId="0" fillId="0" borderId="0" xfId="0"/>
    <xf numFmtId="0" fontId="0" fillId="0" borderId="30" xfId="0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5" borderId="45" xfId="0" applyFill="1" applyBorder="1" applyAlignment="1"/>
    <xf numFmtId="0" fontId="0" fillId="5" borderId="0" xfId="0" applyFill="1"/>
    <xf numFmtId="0" fontId="0" fillId="5" borderId="46" xfId="0" applyFill="1" applyBorder="1" applyAlignment="1"/>
    <xf numFmtId="0" fontId="0" fillId="5" borderId="47" xfId="0" applyFill="1" applyBorder="1" applyAlignment="1">
      <alignment vertical="top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topLeftCell="D1" workbookViewId="0">
      <pane ySplit="4" topLeftCell="A5" activePane="bottomLeft" state="frozenSplit"/>
      <selection pane="bottomLeft" activeCell="P28" sqref="P28"/>
    </sheetView>
  </sheetViews>
  <sheetFormatPr defaultRowHeight="12.75"/>
  <cols>
    <col min="1" max="1" width="14.33203125" bestFit="1" customWidth="1"/>
    <col min="2" max="2" width="13.83203125" bestFit="1" customWidth="1"/>
    <col min="3" max="3" width="19" bestFit="1" customWidth="1"/>
    <col min="4" max="4" width="17" style="1" customWidth="1"/>
    <col min="5" max="5" width="23.6640625" customWidth="1"/>
    <col min="6" max="6" width="29.6640625" bestFit="1" customWidth="1"/>
    <col min="7" max="7" width="10.33203125" customWidth="1"/>
    <col min="8" max="8" width="7.5" customWidth="1"/>
    <col min="9" max="9" width="10.6640625" customWidth="1"/>
    <col min="10" max="10" width="12.83203125" bestFit="1" customWidth="1"/>
    <col min="11" max="11" width="16.5" bestFit="1" customWidth="1"/>
    <col min="12" max="12" width="18.1640625" bestFit="1" customWidth="1"/>
    <col min="13" max="14" width="8.33203125" customWidth="1"/>
    <col min="15" max="15" width="14.6640625" customWidth="1"/>
    <col min="16" max="16" width="15.33203125" bestFit="1" customWidth="1"/>
    <col min="17" max="17" width="73.83203125" customWidth="1"/>
  </cols>
  <sheetData>
    <row r="1" spans="1:17">
      <c r="A1" s="131" t="s">
        <v>69</v>
      </c>
      <c r="B1" s="132"/>
      <c r="C1" s="53">
        <f>O8+O12+O19+O24+O30+O37+O42+O47</f>
        <v>2069929200</v>
      </c>
      <c r="D1" s="53">
        <f>P8+P12+P19+P24+P30+P37+P42+P47</f>
        <v>3114593550</v>
      </c>
      <c r="E1" s="52"/>
      <c r="F1" s="52"/>
    </row>
    <row r="3" spans="1:17">
      <c r="A3" s="18" t="s">
        <v>9</v>
      </c>
      <c r="B3" s="135" t="s">
        <v>6</v>
      </c>
      <c r="C3" s="136"/>
      <c r="D3" s="137"/>
      <c r="E3" s="135" t="s">
        <v>2</v>
      </c>
      <c r="F3" s="136"/>
      <c r="G3" s="136"/>
      <c r="H3" s="136"/>
      <c r="I3" s="136"/>
      <c r="J3" s="136"/>
      <c r="K3" s="136"/>
      <c r="L3" s="137"/>
      <c r="M3" s="138" t="s">
        <v>11</v>
      </c>
      <c r="N3" s="138"/>
      <c r="O3" s="138" t="s">
        <v>12</v>
      </c>
      <c r="P3" s="138"/>
    </row>
    <row r="4" spans="1:17" ht="38.25">
      <c r="A4" s="12" t="s">
        <v>8</v>
      </c>
      <c r="B4" s="13" t="s">
        <v>0</v>
      </c>
      <c r="C4" s="13" t="s">
        <v>1</v>
      </c>
      <c r="D4" s="8" t="s">
        <v>21</v>
      </c>
      <c r="E4" s="19" t="s">
        <v>3</v>
      </c>
      <c r="F4" s="20" t="s">
        <v>13</v>
      </c>
      <c r="G4" s="10" t="s">
        <v>23</v>
      </c>
      <c r="H4" s="10" t="s">
        <v>7</v>
      </c>
      <c r="I4" s="10" t="s">
        <v>22</v>
      </c>
      <c r="J4" s="10" t="s">
        <v>26</v>
      </c>
      <c r="K4" s="10" t="s">
        <v>4</v>
      </c>
      <c r="L4" s="10" t="s">
        <v>10</v>
      </c>
      <c r="M4" s="10" t="s">
        <v>24</v>
      </c>
      <c r="N4" s="10" t="s">
        <v>25</v>
      </c>
      <c r="O4" s="10" t="s">
        <v>14</v>
      </c>
      <c r="P4" s="10" t="s">
        <v>15</v>
      </c>
      <c r="Q4" s="9" t="s">
        <v>5</v>
      </c>
    </row>
    <row r="5" spans="1:17" s="78" customFormat="1">
      <c r="A5" s="109" t="s">
        <v>70</v>
      </c>
      <c r="B5" s="73" t="s">
        <v>17</v>
      </c>
      <c r="C5" s="108" t="s">
        <v>18</v>
      </c>
      <c r="D5" s="67">
        <v>830</v>
      </c>
      <c r="E5" s="111" t="s">
        <v>53</v>
      </c>
      <c r="F5" s="68" t="s">
        <v>54</v>
      </c>
      <c r="G5" s="121" t="s">
        <v>55</v>
      </c>
      <c r="H5" s="110">
        <v>2</v>
      </c>
      <c r="I5" s="110">
        <v>2400</v>
      </c>
      <c r="J5" s="110">
        <v>65</v>
      </c>
      <c r="K5" s="72">
        <v>7500000</v>
      </c>
      <c r="L5" s="72" t="s">
        <v>17</v>
      </c>
      <c r="M5" s="69">
        <v>0.7</v>
      </c>
      <c r="N5" s="69">
        <v>1.1000000000000001</v>
      </c>
      <c r="O5" s="72">
        <v>341250000</v>
      </c>
      <c r="P5" s="72">
        <v>536250000.00000006</v>
      </c>
      <c r="Q5" s="112" t="s">
        <v>56</v>
      </c>
    </row>
    <row r="6" spans="1:17" s="78" customFormat="1">
      <c r="A6" s="113" t="s">
        <v>70</v>
      </c>
      <c r="B6" s="74" t="s">
        <v>17</v>
      </c>
      <c r="C6" s="65" t="s">
        <v>18</v>
      </c>
      <c r="D6" s="44">
        <v>830</v>
      </c>
      <c r="E6" s="35" t="s">
        <v>53</v>
      </c>
      <c r="F6" s="61" t="s">
        <v>57</v>
      </c>
      <c r="G6" s="40" t="s">
        <v>58</v>
      </c>
      <c r="H6" s="40"/>
      <c r="I6" s="40">
        <v>1200</v>
      </c>
      <c r="J6" s="40">
        <v>1</v>
      </c>
      <c r="K6" s="41">
        <v>170000000</v>
      </c>
      <c r="L6" s="41" t="s">
        <v>17</v>
      </c>
      <c r="M6" s="40">
        <v>1</v>
      </c>
      <c r="N6" s="40">
        <v>1</v>
      </c>
      <c r="O6" s="41">
        <v>170000000</v>
      </c>
      <c r="P6" s="41">
        <v>170000000</v>
      </c>
      <c r="Q6" s="36"/>
    </row>
    <row r="7" spans="1:17" s="78" customFormat="1">
      <c r="A7" s="114" t="s">
        <v>70</v>
      </c>
      <c r="B7" s="115" t="s">
        <v>17</v>
      </c>
      <c r="C7" s="116" t="s">
        <v>18</v>
      </c>
      <c r="D7" s="70">
        <v>830</v>
      </c>
      <c r="E7" s="118" t="s">
        <v>54</v>
      </c>
      <c r="F7" s="119" t="s">
        <v>57</v>
      </c>
      <c r="G7" s="117" t="s">
        <v>58</v>
      </c>
      <c r="H7" s="117"/>
      <c r="I7" s="117">
        <v>1200</v>
      </c>
      <c r="J7" s="117">
        <v>1</v>
      </c>
      <c r="K7" s="122">
        <v>170000000</v>
      </c>
      <c r="L7" s="122" t="s">
        <v>18</v>
      </c>
      <c r="M7" s="117">
        <v>1</v>
      </c>
      <c r="N7" s="117">
        <v>1</v>
      </c>
      <c r="O7" s="122">
        <v>170000000</v>
      </c>
      <c r="P7" s="122">
        <v>170000000</v>
      </c>
      <c r="Q7" s="120"/>
    </row>
    <row r="8" spans="1:17" s="78" customFormat="1">
      <c r="A8" s="94"/>
      <c r="B8" s="80"/>
      <c r="C8" s="80"/>
      <c r="D8" s="80"/>
      <c r="E8" s="81"/>
      <c r="F8" s="81"/>
      <c r="G8" s="82"/>
      <c r="H8" s="82"/>
      <c r="I8" s="82"/>
      <c r="J8" s="82"/>
      <c r="K8" s="83"/>
      <c r="L8" s="84"/>
      <c r="M8" s="139" t="s">
        <v>20</v>
      </c>
      <c r="N8" s="140"/>
      <c r="O8" s="85">
        <f>SUM(O5:O7)</f>
        <v>681250000</v>
      </c>
      <c r="P8" s="86">
        <f>SUM(P5:P7)</f>
        <v>876250000</v>
      </c>
      <c r="Q8" s="87"/>
    </row>
    <row r="9" spans="1:17" s="78" customFormat="1">
      <c r="A9" s="79"/>
      <c r="B9" s="82"/>
      <c r="C9" s="82"/>
      <c r="D9" s="82"/>
      <c r="E9" s="81"/>
      <c r="F9" s="81"/>
      <c r="G9" s="82"/>
      <c r="H9" s="82"/>
      <c r="I9" s="82"/>
      <c r="J9" s="82"/>
      <c r="K9" s="83"/>
      <c r="L9" s="83"/>
      <c r="M9" s="92"/>
      <c r="N9" s="92"/>
      <c r="O9" s="93"/>
      <c r="P9" s="83"/>
      <c r="Q9" s="87"/>
    </row>
    <row r="10" spans="1:17" s="78" customFormat="1">
      <c r="A10" s="88"/>
      <c r="B10" s="89"/>
      <c r="C10" s="89"/>
      <c r="D10" s="89"/>
      <c r="E10" s="90"/>
      <c r="F10" s="90"/>
      <c r="G10" s="89"/>
      <c r="H10" s="89"/>
      <c r="I10" s="89"/>
      <c r="J10" s="89"/>
      <c r="K10" s="91"/>
      <c r="L10" s="91"/>
      <c r="M10" s="89"/>
      <c r="N10" s="89"/>
      <c r="O10" s="91"/>
      <c r="P10" s="91"/>
      <c r="Q10" s="87"/>
    </row>
    <row r="11" spans="1:17" s="77" customFormat="1">
      <c r="A11" s="76" t="s">
        <v>70</v>
      </c>
      <c r="B11" s="17" t="s">
        <v>51</v>
      </c>
      <c r="C11" s="17" t="s">
        <v>16</v>
      </c>
      <c r="D11" s="17">
        <v>18</v>
      </c>
      <c r="E11" s="2"/>
      <c r="F11" s="2"/>
      <c r="G11" s="29"/>
      <c r="H11" s="26"/>
      <c r="I11" s="26"/>
      <c r="J11" s="26"/>
      <c r="K11" s="27"/>
      <c r="L11" s="27"/>
      <c r="M11" s="26"/>
      <c r="N11" s="26"/>
      <c r="O11" s="27">
        <f t="shared" ref="O11" si="0">J11*K11*M11</f>
        <v>0</v>
      </c>
      <c r="P11" s="27">
        <f t="shared" ref="P11" si="1">J11*K11*N11</f>
        <v>0</v>
      </c>
      <c r="Q11" s="75" t="s">
        <v>52</v>
      </c>
    </row>
    <row r="12" spans="1:17">
      <c r="A12" s="30"/>
      <c r="B12" s="14"/>
      <c r="C12" s="14"/>
      <c r="D12" s="14"/>
      <c r="E12" s="4"/>
      <c r="F12" s="4"/>
      <c r="G12" s="23"/>
      <c r="H12" s="23"/>
      <c r="I12" s="23"/>
      <c r="J12" s="23"/>
      <c r="K12" s="24"/>
      <c r="L12" s="28"/>
      <c r="M12" s="133" t="s">
        <v>20</v>
      </c>
      <c r="N12" s="134"/>
      <c r="O12" s="37">
        <f>O11</f>
        <v>0</v>
      </c>
      <c r="P12" s="21">
        <f>P11</f>
        <v>0</v>
      </c>
      <c r="Q12" s="5"/>
    </row>
    <row r="13" spans="1:17">
      <c r="A13" s="31"/>
      <c r="B13" s="15"/>
      <c r="C13" s="15"/>
      <c r="D13" s="15"/>
      <c r="E13" s="3"/>
      <c r="F13" s="3"/>
      <c r="G13" s="15"/>
      <c r="H13" s="15"/>
      <c r="I13" s="15"/>
      <c r="J13" s="15"/>
      <c r="K13" s="22"/>
      <c r="L13" s="22"/>
      <c r="M13" s="23"/>
      <c r="N13" s="23"/>
      <c r="O13" s="24"/>
      <c r="P13" s="22"/>
      <c r="Q13" s="11"/>
    </row>
    <row r="14" spans="1:17">
      <c r="A14" s="32"/>
      <c r="B14" s="16"/>
      <c r="C14" s="16"/>
      <c r="D14" s="16"/>
      <c r="E14" s="6"/>
      <c r="F14" s="6"/>
      <c r="G14" s="16"/>
      <c r="H14" s="16"/>
      <c r="I14" s="16"/>
      <c r="J14" s="16"/>
      <c r="K14" s="25"/>
      <c r="L14" s="25"/>
      <c r="M14" s="16"/>
      <c r="N14" s="16"/>
      <c r="O14" s="25"/>
      <c r="P14" s="25"/>
      <c r="Q14" s="7"/>
    </row>
    <row r="15" spans="1:17">
      <c r="A15" s="55" t="s">
        <v>70</v>
      </c>
      <c r="B15" s="42" t="s">
        <v>27</v>
      </c>
      <c r="C15" s="43" t="s">
        <v>28</v>
      </c>
      <c r="D15" s="43">
        <v>507</v>
      </c>
      <c r="E15" s="33" t="s">
        <v>29</v>
      </c>
      <c r="F15" s="33" t="s">
        <v>30</v>
      </c>
      <c r="G15" s="38">
        <v>345</v>
      </c>
      <c r="H15" s="38">
        <v>1</v>
      </c>
      <c r="I15" s="38">
        <v>900</v>
      </c>
      <c r="J15" s="38">
        <v>40</v>
      </c>
      <c r="K15" s="39">
        <v>2100000</v>
      </c>
      <c r="L15" s="38" t="s">
        <v>27</v>
      </c>
      <c r="M15" s="38">
        <v>1.7</v>
      </c>
      <c r="N15" s="38">
        <v>2.4</v>
      </c>
      <c r="O15" s="39">
        <f>J15*K15*M15</f>
        <v>142800000</v>
      </c>
      <c r="P15" s="39">
        <f>J15*K15*N15</f>
        <v>201600000</v>
      </c>
      <c r="Q15" s="34"/>
    </row>
    <row r="16" spans="1:17">
      <c r="A16" s="55" t="s">
        <v>70</v>
      </c>
      <c r="B16" s="44" t="s">
        <v>27</v>
      </c>
      <c r="C16" s="45" t="s">
        <v>28</v>
      </c>
      <c r="D16" s="45">
        <v>507</v>
      </c>
      <c r="E16" s="35" t="s">
        <v>29</v>
      </c>
      <c r="F16" s="35" t="s">
        <v>30</v>
      </c>
      <c r="G16" s="40">
        <v>345</v>
      </c>
      <c r="H16" s="40">
        <v>1</v>
      </c>
      <c r="I16" s="40">
        <v>900</v>
      </c>
      <c r="J16" s="40">
        <v>40</v>
      </c>
      <c r="K16" s="41">
        <v>2100000</v>
      </c>
      <c r="L16" s="40" t="s">
        <v>27</v>
      </c>
      <c r="M16" s="40">
        <v>1.7</v>
      </c>
      <c r="N16" s="40">
        <v>2.4</v>
      </c>
      <c r="O16" s="41">
        <f>J16*K16*M16</f>
        <v>142800000</v>
      </c>
      <c r="P16" s="41">
        <f>J16*K16*N16</f>
        <v>201600000</v>
      </c>
      <c r="Q16" s="36"/>
    </row>
    <row r="17" spans="1:17">
      <c r="A17" s="55" t="s">
        <v>70</v>
      </c>
      <c r="B17" s="44" t="s">
        <v>27</v>
      </c>
      <c r="C17" s="45" t="s">
        <v>28</v>
      </c>
      <c r="D17" s="45">
        <v>507</v>
      </c>
      <c r="E17" s="35" t="s">
        <v>29</v>
      </c>
      <c r="F17" s="35"/>
      <c r="G17" s="40">
        <v>345</v>
      </c>
      <c r="H17" s="40">
        <v>2</v>
      </c>
      <c r="I17" s="40"/>
      <c r="J17" s="40"/>
      <c r="K17" s="41"/>
      <c r="L17" s="40" t="s">
        <v>27</v>
      </c>
      <c r="M17" s="40"/>
      <c r="N17" s="40"/>
      <c r="O17" s="41">
        <f>3000000*H17</f>
        <v>6000000</v>
      </c>
      <c r="P17" s="41">
        <f>9000000*H17</f>
        <v>18000000</v>
      </c>
      <c r="Q17" s="36" t="s">
        <v>31</v>
      </c>
    </row>
    <row r="18" spans="1:17">
      <c r="A18" s="55" t="s">
        <v>70</v>
      </c>
      <c r="B18" s="44" t="s">
        <v>27</v>
      </c>
      <c r="C18" s="45" t="s">
        <v>28</v>
      </c>
      <c r="D18" s="45">
        <v>507</v>
      </c>
      <c r="E18" s="35" t="s">
        <v>30</v>
      </c>
      <c r="F18" s="35"/>
      <c r="G18" s="40">
        <v>345</v>
      </c>
      <c r="H18" s="40">
        <v>2</v>
      </c>
      <c r="I18" s="40"/>
      <c r="J18" s="40"/>
      <c r="K18" s="41"/>
      <c r="L18" s="40" t="s">
        <v>28</v>
      </c>
      <c r="M18" s="40"/>
      <c r="N18" s="40"/>
      <c r="O18" s="41">
        <f>3000000*H18</f>
        <v>6000000</v>
      </c>
      <c r="P18" s="41">
        <f>9000000*H18</f>
        <v>18000000</v>
      </c>
      <c r="Q18" s="36" t="s">
        <v>31</v>
      </c>
    </row>
    <row r="19" spans="1:17">
      <c r="A19" s="30"/>
      <c r="B19" s="14"/>
      <c r="C19" s="14"/>
      <c r="D19" s="14"/>
      <c r="E19" s="4"/>
      <c r="F19" s="4"/>
      <c r="G19" s="23"/>
      <c r="H19" s="23"/>
      <c r="I19" s="23"/>
      <c r="J19" s="23"/>
      <c r="K19" s="24"/>
      <c r="L19" s="28"/>
      <c r="M19" s="133" t="s">
        <v>20</v>
      </c>
      <c r="N19" s="134"/>
      <c r="O19" s="37">
        <f>SUM(O15:O18)</f>
        <v>297600000</v>
      </c>
      <c r="P19" s="21">
        <f>SUM(P15:P18)</f>
        <v>439200000</v>
      </c>
      <c r="Q19" s="5"/>
    </row>
    <row r="20" spans="1:17">
      <c r="A20" s="31"/>
      <c r="B20" s="46"/>
      <c r="C20" s="46"/>
      <c r="D20" s="46"/>
      <c r="E20" s="3"/>
      <c r="F20" s="3"/>
      <c r="G20" s="15"/>
      <c r="H20" s="15"/>
      <c r="I20" s="15"/>
      <c r="J20" s="15"/>
      <c r="K20" s="22"/>
      <c r="L20" s="22"/>
      <c r="M20" s="23"/>
      <c r="N20" s="23"/>
      <c r="O20" s="24"/>
      <c r="P20" s="22"/>
      <c r="Q20" s="11"/>
    </row>
    <row r="21" spans="1:17">
      <c r="A21" s="32"/>
      <c r="B21" s="47"/>
      <c r="C21" s="47"/>
      <c r="D21" s="47"/>
      <c r="E21" s="6"/>
      <c r="F21" s="6"/>
      <c r="G21" s="16"/>
      <c r="H21" s="16"/>
      <c r="I21" s="16"/>
      <c r="J21" s="16"/>
      <c r="K21" s="25"/>
      <c r="L21" s="25"/>
      <c r="M21" s="16"/>
      <c r="N21" s="16"/>
      <c r="O21" s="25"/>
      <c r="P21" s="25"/>
      <c r="Q21" s="7"/>
    </row>
    <row r="22" spans="1:17">
      <c r="A22" s="55" t="s">
        <v>70</v>
      </c>
      <c r="B22" s="44" t="s">
        <v>32</v>
      </c>
      <c r="C22" s="45" t="s">
        <v>33</v>
      </c>
      <c r="D22" s="45">
        <v>330</v>
      </c>
      <c r="E22" s="35" t="s">
        <v>46</v>
      </c>
      <c r="F22" s="35" t="s">
        <v>35</v>
      </c>
      <c r="G22" s="40">
        <v>230</v>
      </c>
      <c r="H22" s="40">
        <v>1</v>
      </c>
      <c r="I22" s="40">
        <v>600</v>
      </c>
      <c r="J22" s="40">
        <v>20</v>
      </c>
      <c r="K22" s="41">
        <v>1150000</v>
      </c>
      <c r="L22" s="54" t="s">
        <v>33</v>
      </c>
      <c r="M22" s="40">
        <v>4</v>
      </c>
      <c r="N22" s="40">
        <v>4.7</v>
      </c>
      <c r="O22" s="41">
        <f>J22*K22*M22</f>
        <v>92000000</v>
      </c>
      <c r="P22" s="41">
        <f>J22*K22*N22</f>
        <v>108100000</v>
      </c>
      <c r="Q22" s="36"/>
    </row>
    <row r="23" spans="1:17">
      <c r="A23" s="55" t="s">
        <v>70</v>
      </c>
      <c r="B23" s="44" t="s">
        <v>32</v>
      </c>
      <c r="C23" s="45" t="s">
        <v>33</v>
      </c>
      <c r="D23" s="45">
        <v>330</v>
      </c>
      <c r="E23" s="35" t="s">
        <v>34</v>
      </c>
      <c r="F23" s="35" t="s">
        <v>35</v>
      </c>
      <c r="G23" s="40">
        <v>230</v>
      </c>
      <c r="H23" s="40"/>
      <c r="I23" s="40"/>
      <c r="J23" s="40"/>
      <c r="K23" s="41"/>
      <c r="L23" s="40"/>
      <c r="M23" s="40"/>
      <c r="N23" s="40"/>
      <c r="O23" s="41">
        <f>J23*K23*M23</f>
        <v>0</v>
      </c>
      <c r="P23" s="41">
        <f>J23*K23*N23</f>
        <v>0</v>
      </c>
      <c r="Q23" s="36" t="s">
        <v>36</v>
      </c>
    </row>
    <row r="24" spans="1:17">
      <c r="A24" s="30"/>
      <c r="B24" s="14"/>
      <c r="C24" s="14"/>
      <c r="D24" s="14"/>
      <c r="E24" s="4"/>
      <c r="F24" s="4"/>
      <c r="G24" s="23"/>
      <c r="H24" s="23"/>
      <c r="I24" s="23"/>
      <c r="J24" s="23"/>
      <c r="K24" s="24"/>
      <c r="L24" s="28"/>
      <c r="M24" s="133" t="s">
        <v>20</v>
      </c>
      <c r="N24" s="134"/>
      <c r="O24" s="37">
        <f>O22</f>
        <v>92000000</v>
      </c>
      <c r="P24" s="21">
        <f>P22</f>
        <v>108100000</v>
      </c>
      <c r="Q24" s="5"/>
    </row>
    <row r="25" spans="1:17">
      <c r="A25" s="31"/>
      <c r="B25" s="46"/>
      <c r="C25" s="46"/>
      <c r="D25" s="46"/>
      <c r="E25" s="3"/>
      <c r="F25" s="3"/>
      <c r="G25" s="15"/>
      <c r="H25" s="15"/>
      <c r="I25" s="15"/>
      <c r="J25" s="15"/>
      <c r="K25" s="22"/>
      <c r="L25" s="22"/>
      <c r="M25" s="23"/>
      <c r="N25" s="23"/>
      <c r="O25" s="24"/>
      <c r="P25" s="22"/>
      <c r="Q25" s="11"/>
    </row>
    <row r="26" spans="1:17">
      <c r="A26" s="32"/>
      <c r="B26" s="47"/>
      <c r="C26" s="47"/>
      <c r="D26" s="47"/>
      <c r="E26" s="6"/>
      <c r="F26" s="6"/>
      <c r="G26" s="16"/>
      <c r="H26" s="16"/>
      <c r="I26" s="16"/>
      <c r="J26" s="16"/>
      <c r="K26" s="25"/>
      <c r="L26" s="25"/>
      <c r="M26" s="16"/>
      <c r="N26" s="16"/>
      <c r="O26" s="25"/>
      <c r="P26" s="25"/>
      <c r="Q26" s="7"/>
    </row>
    <row r="27" spans="1:17" s="56" customFormat="1">
      <c r="A27" s="57" t="s">
        <v>70</v>
      </c>
      <c r="B27" s="48" t="s">
        <v>28</v>
      </c>
      <c r="C27" s="48" t="s">
        <v>32</v>
      </c>
      <c r="D27" s="64">
        <v>58</v>
      </c>
      <c r="E27" s="58" t="s">
        <v>47</v>
      </c>
      <c r="F27" s="58" t="s">
        <v>48</v>
      </c>
      <c r="G27" s="59">
        <v>345</v>
      </c>
      <c r="H27" s="59" t="s">
        <v>49</v>
      </c>
      <c r="I27" s="59">
        <v>600</v>
      </c>
      <c r="J27" s="59">
        <v>17.89</v>
      </c>
      <c r="K27" s="60">
        <v>19750000</v>
      </c>
      <c r="L27" s="59" t="s">
        <v>32</v>
      </c>
      <c r="M27" s="59">
        <v>1.2</v>
      </c>
      <c r="N27" s="59">
        <v>1.5</v>
      </c>
      <c r="O27" s="60">
        <v>423993000</v>
      </c>
      <c r="P27" s="123">
        <v>529991250</v>
      </c>
      <c r="Q27" s="126"/>
    </row>
    <row r="28" spans="1:17" s="124" customFormat="1">
      <c r="A28" s="55" t="s">
        <v>70</v>
      </c>
      <c r="B28" s="44" t="s">
        <v>28</v>
      </c>
      <c r="C28" s="44" t="s">
        <v>32</v>
      </c>
      <c r="D28" s="65">
        <v>58</v>
      </c>
      <c r="E28" s="35" t="s">
        <v>47</v>
      </c>
      <c r="F28" s="35"/>
      <c r="G28" s="40">
        <v>345</v>
      </c>
      <c r="H28" s="40">
        <v>1</v>
      </c>
      <c r="I28" s="40"/>
      <c r="J28" s="40"/>
      <c r="K28" s="41"/>
      <c r="L28" s="40" t="s">
        <v>28</v>
      </c>
      <c r="M28" s="40"/>
      <c r="N28" s="40"/>
      <c r="O28" s="41">
        <v>3000000</v>
      </c>
      <c r="P28" s="41">
        <v>9000000</v>
      </c>
      <c r="Q28" s="125" t="s">
        <v>31</v>
      </c>
    </row>
    <row r="29" spans="1:17" s="124" customFormat="1">
      <c r="A29" s="55" t="s">
        <v>70</v>
      </c>
      <c r="B29" s="44" t="s">
        <v>28</v>
      </c>
      <c r="C29" s="44" t="s">
        <v>32</v>
      </c>
      <c r="D29" s="66">
        <v>58</v>
      </c>
      <c r="E29" s="61"/>
      <c r="F29" s="61" t="s">
        <v>48</v>
      </c>
      <c r="G29" s="62">
        <v>345</v>
      </c>
      <c r="H29" s="62">
        <v>1</v>
      </c>
      <c r="I29" s="62"/>
      <c r="J29" s="62"/>
      <c r="K29" s="63"/>
      <c r="L29" s="62" t="s">
        <v>32</v>
      </c>
      <c r="M29" s="62">
        <v>1.87</v>
      </c>
      <c r="N29" s="62">
        <v>2.7</v>
      </c>
      <c r="O29" s="51">
        <v>20000000</v>
      </c>
      <c r="P29" s="51">
        <v>30000000</v>
      </c>
      <c r="Q29" s="50" t="s">
        <v>31</v>
      </c>
    </row>
    <row r="30" spans="1:17" s="124" customFormat="1">
      <c r="A30" s="99"/>
      <c r="B30" s="100"/>
      <c r="C30" s="100"/>
      <c r="D30" s="100"/>
      <c r="E30" s="101"/>
      <c r="F30" s="101"/>
      <c r="G30" s="102"/>
      <c r="H30" s="102"/>
      <c r="I30" s="102"/>
      <c r="J30" s="102"/>
      <c r="K30" s="103"/>
      <c r="L30" s="104"/>
      <c r="M30" s="133" t="s">
        <v>20</v>
      </c>
      <c r="N30" s="134"/>
      <c r="O30" s="105">
        <f>SUM(O27:O29)</f>
        <v>446993000</v>
      </c>
      <c r="P30" s="106">
        <f>SUM(P27:P29)</f>
        <v>568991250</v>
      </c>
      <c r="Q30" s="107"/>
    </row>
    <row r="31" spans="1:17" s="124" customFormat="1">
      <c r="A31" s="94"/>
      <c r="B31" s="96"/>
      <c r="C31" s="96"/>
      <c r="D31" s="96"/>
      <c r="E31" s="95"/>
      <c r="F31" s="95"/>
      <c r="G31" s="96"/>
      <c r="H31" s="96"/>
      <c r="I31" s="96"/>
      <c r="J31" s="96"/>
      <c r="K31" s="97"/>
      <c r="L31" s="97"/>
      <c r="M31" s="102"/>
      <c r="N31" s="102"/>
      <c r="O31" s="103"/>
      <c r="P31" s="97"/>
      <c r="Q31" s="98"/>
    </row>
    <row r="32" spans="1:17" s="124" customFormat="1">
      <c r="A32" s="88"/>
      <c r="B32" s="89"/>
      <c r="C32" s="89"/>
      <c r="D32" s="89"/>
      <c r="E32" s="90"/>
      <c r="F32" s="90"/>
      <c r="G32" s="89"/>
      <c r="H32" s="89"/>
      <c r="I32" s="89"/>
      <c r="J32" s="89"/>
      <c r="K32" s="91"/>
      <c r="L32" s="91"/>
      <c r="M32" s="89"/>
      <c r="N32" s="89"/>
      <c r="O32" s="91"/>
      <c r="P32" s="91"/>
      <c r="Q32" s="7"/>
    </row>
    <row r="33" spans="1:17" s="56" customFormat="1">
      <c r="A33" s="57" t="s">
        <v>70</v>
      </c>
      <c r="B33" s="48" t="s">
        <v>37</v>
      </c>
      <c r="C33" s="48" t="s">
        <v>32</v>
      </c>
      <c r="D33" s="64">
        <v>70</v>
      </c>
      <c r="E33" s="58" t="s">
        <v>30</v>
      </c>
      <c r="F33" s="58" t="s">
        <v>38</v>
      </c>
      <c r="G33" s="59">
        <v>345</v>
      </c>
      <c r="H33" s="59">
        <v>1</v>
      </c>
      <c r="I33" s="59">
        <v>900</v>
      </c>
      <c r="J33" s="59">
        <v>17.8</v>
      </c>
      <c r="K33" s="60">
        <v>2100000</v>
      </c>
      <c r="L33" s="59" t="s">
        <v>28</v>
      </c>
      <c r="M33" s="59">
        <v>1.7</v>
      </c>
      <c r="N33" s="59">
        <v>4.3</v>
      </c>
      <c r="O33" s="60">
        <v>63546000</v>
      </c>
      <c r="P33" s="123">
        <v>160734000</v>
      </c>
      <c r="Q33" s="126" t="s">
        <v>59</v>
      </c>
    </row>
    <row r="34" spans="1:17">
      <c r="A34" s="55" t="s">
        <v>70</v>
      </c>
      <c r="B34" s="44" t="s">
        <v>37</v>
      </c>
      <c r="C34" s="44" t="s">
        <v>32</v>
      </c>
      <c r="D34" s="65">
        <v>70</v>
      </c>
      <c r="E34" s="35" t="s">
        <v>30</v>
      </c>
      <c r="F34" s="35"/>
      <c r="G34" s="40">
        <v>345</v>
      </c>
      <c r="H34" s="40">
        <v>1</v>
      </c>
      <c r="I34" s="40"/>
      <c r="J34" s="40"/>
      <c r="K34" s="41"/>
      <c r="L34" s="40"/>
      <c r="M34" s="40"/>
      <c r="N34" s="40"/>
      <c r="O34" s="41">
        <v>3000000</v>
      </c>
      <c r="P34" s="41">
        <v>9000000</v>
      </c>
      <c r="Q34" s="125" t="s">
        <v>31</v>
      </c>
    </row>
    <row r="35" spans="1:17" s="71" customFormat="1">
      <c r="A35" s="55" t="s">
        <v>70</v>
      </c>
      <c r="B35" s="44" t="s">
        <v>37</v>
      </c>
      <c r="C35" s="44" t="s">
        <v>32</v>
      </c>
      <c r="D35" s="66">
        <v>70</v>
      </c>
      <c r="E35" s="61" t="s">
        <v>39</v>
      </c>
      <c r="F35" s="61" t="s">
        <v>40</v>
      </c>
      <c r="G35" s="62">
        <v>345</v>
      </c>
      <c r="H35" s="62">
        <v>1</v>
      </c>
      <c r="I35" s="62">
        <v>900</v>
      </c>
      <c r="J35" s="62">
        <v>5.6</v>
      </c>
      <c r="K35" s="63">
        <v>2100000</v>
      </c>
      <c r="L35" s="62" t="s">
        <v>37</v>
      </c>
      <c r="M35" s="62">
        <v>1.4</v>
      </c>
      <c r="N35" s="62">
        <v>2.9</v>
      </c>
      <c r="O35" s="41">
        <f>J35*K35*M35</f>
        <v>16463999.999999998</v>
      </c>
      <c r="P35" s="41">
        <f>J35*K35*N35</f>
        <v>34104000</v>
      </c>
      <c r="Q35" s="49" t="s">
        <v>41</v>
      </c>
    </row>
    <row r="36" spans="1:17" s="71" customFormat="1">
      <c r="A36" s="55" t="s">
        <v>70</v>
      </c>
      <c r="B36" s="44" t="s">
        <v>37</v>
      </c>
      <c r="C36" s="44" t="s">
        <v>32</v>
      </c>
      <c r="D36" s="66">
        <v>70</v>
      </c>
      <c r="E36" s="61" t="s">
        <v>42</v>
      </c>
      <c r="F36" s="61" t="s">
        <v>43</v>
      </c>
      <c r="G36" s="62">
        <v>115</v>
      </c>
      <c r="H36" s="62">
        <v>1</v>
      </c>
      <c r="I36" s="62">
        <v>300</v>
      </c>
      <c r="J36" s="62">
        <v>6.67</v>
      </c>
      <c r="K36" s="63">
        <v>1100000</v>
      </c>
      <c r="L36" s="62" t="s">
        <v>37</v>
      </c>
      <c r="M36" s="62">
        <v>1.87</v>
      </c>
      <c r="N36" s="62">
        <v>2.7</v>
      </c>
      <c r="O36" s="51">
        <v>25076200</v>
      </c>
      <c r="P36" s="51">
        <v>30214300</v>
      </c>
      <c r="Q36" s="50" t="s">
        <v>44</v>
      </c>
    </row>
    <row r="37" spans="1:17">
      <c r="A37" s="30"/>
      <c r="B37" s="14"/>
      <c r="C37" s="14"/>
      <c r="D37" s="14"/>
      <c r="E37" s="4"/>
      <c r="F37" s="4"/>
      <c r="G37" s="23"/>
      <c r="H37" s="23"/>
      <c r="I37" s="23"/>
      <c r="J37" s="23"/>
      <c r="K37" s="24"/>
      <c r="L37" s="28"/>
      <c r="M37" s="133" t="s">
        <v>20</v>
      </c>
      <c r="N37" s="134"/>
      <c r="O37" s="37">
        <f>SUM(O33:O36)</f>
        <v>108086200</v>
      </c>
      <c r="P37" s="21">
        <f>SUM(P33:P36)</f>
        <v>234052300</v>
      </c>
      <c r="Q37" s="5"/>
    </row>
    <row r="38" spans="1:17">
      <c r="A38" s="31"/>
      <c r="B38" s="15"/>
      <c r="C38" s="15"/>
      <c r="D38" s="15"/>
      <c r="E38" s="3"/>
      <c r="F38" s="3"/>
      <c r="G38" s="15"/>
      <c r="H38" s="15"/>
      <c r="I38" s="15"/>
      <c r="J38" s="15"/>
      <c r="K38" s="22"/>
      <c r="L38" s="22"/>
      <c r="M38" s="23"/>
      <c r="N38" s="23"/>
      <c r="O38" s="24"/>
      <c r="P38" s="22"/>
      <c r="Q38" s="11"/>
    </row>
    <row r="39" spans="1:17">
      <c r="A39" s="32"/>
      <c r="B39" s="16"/>
      <c r="C39" s="16"/>
      <c r="D39" s="16"/>
      <c r="E39" s="6"/>
      <c r="F39" s="6"/>
      <c r="G39" s="16"/>
      <c r="H39" s="16"/>
      <c r="I39" s="16"/>
      <c r="J39" s="16"/>
      <c r="K39" s="25"/>
      <c r="L39" s="25"/>
      <c r="M39" s="16"/>
      <c r="N39" s="16"/>
      <c r="O39" s="25"/>
      <c r="P39" s="25"/>
      <c r="Q39" s="7"/>
    </row>
    <row r="40" spans="1:17" s="128" customFormat="1">
      <c r="A40" s="55" t="s">
        <v>70</v>
      </c>
      <c r="B40" s="44" t="s">
        <v>19</v>
      </c>
      <c r="C40" s="44" t="s">
        <v>60</v>
      </c>
      <c r="D40" s="66">
        <v>1201</v>
      </c>
      <c r="E40" s="61" t="s">
        <v>61</v>
      </c>
      <c r="F40" s="61" t="s">
        <v>62</v>
      </c>
      <c r="G40" s="62">
        <v>345</v>
      </c>
      <c r="H40" s="62">
        <v>1</v>
      </c>
      <c r="I40" s="62">
        <v>1800</v>
      </c>
      <c r="J40" s="62">
        <v>110</v>
      </c>
      <c r="K40" s="63">
        <v>2500000</v>
      </c>
      <c r="L40" s="62" t="s">
        <v>63</v>
      </c>
      <c r="M40" s="62">
        <v>0.4</v>
      </c>
      <c r="N40" s="62">
        <v>0.8</v>
      </c>
      <c r="O40" s="41">
        <f>M40*K40*J40</f>
        <v>110000000</v>
      </c>
      <c r="P40" s="41">
        <f>N40*K40*J40</f>
        <v>220000000</v>
      </c>
      <c r="Q40" s="127"/>
    </row>
    <row r="41" spans="1:17" s="128" customFormat="1">
      <c r="A41" s="55" t="s">
        <v>70</v>
      </c>
      <c r="B41" s="44" t="s">
        <v>19</v>
      </c>
      <c r="C41" s="44" t="s">
        <v>60</v>
      </c>
      <c r="D41" s="66">
        <v>1201</v>
      </c>
      <c r="E41" s="61" t="s">
        <v>64</v>
      </c>
      <c r="F41" s="61" t="s">
        <v>45</v>
      </c>
      <c r="G41" s="62">
        <v>345</v>
      </c>
      <c r="H41" s="62">
        <v>1</v>
      </c>
      <c r="I41" s="62">
        <v>1800</v>
      </c>
      <c r="J41" s="62">
        <v>145</v>
      </c>
      <c r="K41" s="63">
        <v>2500000</v>
      </c>
      <c r="L41" s="62" t="s">
        <v>63</v>
      </c>
      <c r="M41" s="62">
        <v>0.4</v>
      </c>
      <c r="N41" s="62">
        <v>0.8</v>
      </c>
      <c r="O41" s="51">
        <f>M41*K41*J41</f>
        <v>145000000</v>
      </c>
      <c r="P41" s="51">
        <f>N41*K41*J41</f>
        <v>290000000</v>
      </c>
      <c r="Q41" s="129" t="s">
        <v>65</v>
      </c>
    </row>
    <row r="42" spans="1:17" s="124" customFormat="1">
      <c r="A42" s="99"/>
      <c r="B42" s="100"/>
      <c r="C42" s="100"/>
      <c r="D42" s="100"/>
      <c r="E42" s="101"/>
      <c r="F42" s="101"/>
      <c r="G42" s="102"/>
      <c r="H42" s="102"/>
      <c r="I42" s="102"/>
      <c r="J42" s="102"/>
      <c r="K42" s="103"/>
      <c r="L42" s="104"/>
      <c r="M42" s="133" t="s">
        <v>20</v>
      </c>
      <c r="N42" s="134"/>
      <c r="O42" s="105">
        <f>SUM(O40:O41)</f>
        <v>255000000</v>
      </c>
      <c r="P42" s="106">
        <f>SUM(P40:P41)</f>
        <v>510000000</v>
      </c>
      <c r="Q42" s="107"/>
    </row>
    <row r="43" spans="1:17" s="124" customFormat="1">
      <c r="A43" s="94"/>
      <c r="B43" s="96"/>
      <c r="C43" s="96"/>
      <c r="D43" s="96"/>
      <c r="E43" s="95"/>
      <c r="F43" s="95"/>
      <c r="G43" s="96"/>
      <c r="H43" s="96"/>
      <c r="I43" s="96"/>
      <c r="J43" s="96"/>
      <c r="K43" s="97"/>
      <c r="L43" s="97"/>
      <c r="M43" s="102"/>
      <c r="N43" s="102"/>
      <c r="O43" s="103"/>
      <c r="P43" s="97"/>
      <c r="Q43" s="98"/>
    </row>
    <row r="44" spans="1:17" s="124" customFormat="1">
      <c r="A44" s="88"/>
      <c r="B44" s="89"/>
      <c r="C44" s="89"/>
      <c r="D44" s="89"/>
      <c r="E44" s="90"/>
      <c r="F44" s="90"/>
      <c r="G44" s="89"/>
      <c r="H44" s="89"/>
      <c r="I44" s="89"/>
      <c r="J44" s="89"/>
      <c r="K44" s="91"/>
      <c r="L44" s="91"/>
      <c r="M44" s="89"/>
      <c r="N44" s="89"/>
      <c r="O44" s="91"/>
      <c r="P44" s="91"/>
      <c r="Q44" s="7"/>
    </row>
    <row r="45" spans="1:17" s="128" customFormat="1">
      <c r="A45" s="55" t="s">
        <v>70</v>
      </c>
      <c r="B45" s="44" t="s">
        <v>19</v>
      </c>
      <c r="C45" s="44" t="s">
        <v>50</v>
      </c>
      <c r="D45" s="66">
        <v>383</v>
      </c>
      <c r="E45" s="61" t="s">
        <v>66</v>
      </c>
      <c r="F45" s="61" t="s">
        <v>67</v>
      </c>
      <c r="G45" s="62">
        <v>345</v>
      </c>
      <c r="H45" s="62">
        <v>1</v>
      </c>
      <c r="I45" s="62">
        <v>900</v>
      </c>
      <c r="J45" s="62">
        <v>90</v>
      </c>
      <c r="K45" s="63">
        <v>2100000</v>
      </c>
      <c r="L45" s="62" t="s">
        <v>68</v>
      </c>
      <c r="M45" s="62">
        <v>0.5</v>
      </c>
      <c r="N45" s="62">
        <v>1</v>
      </c>
      <c r="O45" s="41">
        <f>J45*K45*M45</f>
        <v>94500000</v>
      </c>
      <c r="P45" s="41">
        <f>J45*K45*N45</f>
        <v>189000000</v>
      </c>
      <c r="Q45" s="130"/>
    </row>
    <row r="46" spans="1:17" s="128" customFormat="1">
      <c r="A46" s="55" t="s">
        <v>70</v>
      </c>
      <c r="B46" s="44" t="s">
        <v>19</v>
      </c>
      <c r="C46" s="44" t="s">
        <v>50</v>
      </c>
      <c r="D46" s="66">
        <v>383</v>
      </c>
      <c r="E46" s="61" t="s">
        <v>66</v>
      </c>
      <c r="F46" s="61" t="s">
        <v>67</v>
      </c>
      <c r="G46" s="62">
        <v>345</v>
      </c>
      <c r="H46" s="62">
        <v>1</v>
      </c>
      <c r="I46" s="62">
        <v>900</v>
      </c>
      <c r="J46" s="62">
        <v>90</v>
      </c>
      <c r="K46" s="63">
        <v>2100000</v>
      </c>
      <c r="L46" s="62" t="s">
        <v>68</v>
      </c>
      <c r="M46" s="62">
        <v>0.5</v>
      </c>
      <c r="N46" s="62">
        <v>1</v>
      </c>
      <c r="O46" s="51">
        <f>J46*K46*M46</f>
        <v>94500000</v>
      </c>
      <c r="P46" s="51">
        <f>J46*K46*N46</f>
        <v>189000000</v>
      </c>
      <c r="Q46" s="130" t="s">
        <v>65</v>
      </c>
    </row>
    <row r="47" spans="1:17" s="124" customFormat="1">
      <c r="A47" s="99"/>
      <c r="B47" s="100"/>
      <c r="C47" s="100"/>
      <c r="D47" s="100"/>
      <c r="E47" s="101"/>
      <c r="F47" s="101"/>
      <c r="G47" s="102"/>
      <c r="H47" s="102"/>
      <c r="I47" s="102"/>
      <c r="J47" s="102"/>
      <c r="K47" s="103"/>
      <c r="L47" s="104"/>
      <c r="M47" s="133" t="s">
        <v>20</v>
      </c>
      <c r="N47" s="134"/>
      <c r="O47" s="105">
        <f>SUM(O45:O46)</f>
        <v>189000000</v>
      </c>
      <c r="P47" s="105">
        <f>SUM(P45:P46)</f>
        <v>378000000</v>
      </c>
      <c r="Q47" s="107"/>
    </row>
    <row r="48" spans="1:17" s="124" customFormat="1">
      <c r="A48" s="94"/>
      <c r="B48" s="96"/>
      <c r="C48" s="96"/>
      <c r="D48" s="96"/>
      <c r="E48" s="95"/>
      <c r="F48" s="95"/>
      <c r="G48" s="96"/>
      <c r="H48" s="96"/>
      <c r="I48" s="96"/>
      <c r="J48" s="96"/>
      <c r="K48" s="97"/>
      <c r="L48" s="97"/>
      <c r="M48" s="102"/>
      <c r="N48" s="102"/>
      <c r="O48" s="103"/>
      <c r="P48" s="97"/>
      <c r="Q48" s="98"/>
    </row>
    <row r="49" spans="1:17" s="124" customFormat="1">
      <c r="A49" s="88"/>
      <c r="B49" s="89"/>
      <c r="C49" s="89"/>
      <c r="D49" s="89"/>
      <c r="E49" s="90"/>
      <c r="F49" s="90"/>
      <c r="G49" s="89"/>
      <c r="H49" s="89"/>
      <c r="I49" s="89"/>
      <c r="J49" s="89"/>
      <c r="K49" s="91"/>
      <c r="L49" s="91"/>
      <c r="M49" s="89"/>
      <c r="N49" s="89"/>
      <c r="O49" s="91"/>
      <c r="P49" s="91"/>
      <c r="Q49" s="7"/>
    </row>
  </sheetData>
  <autoFilter ref="A4:Q4"/>
  <sortState ref="A18:R20">
    <sortCondition ref="H18"/>
  </sortState>
  <mergeCells count="13">
    <mergeCell ref="M42:N42"/>
    <mergeCell ref="M47:N47"/>
    <mergeCell ref="O3:P3"/>
    <mergeCell ref="M30:N30"/>
    <mergeCell ref="A1:B1"/>
    <mergeCell ref="M37:N37"/>
    <mergeCell ref="M19:N19"/>
    <mergeCell ref="M24:N24"/>
    <mergeCell ref="M12:N12"/>
    <mergeCell ref="B3:D3"/>
    <mergeCell ref="E3:L3"/>
    <mergeCell ref="M3:N3"/>
    <mergeCell ref="M8:N8"/>
  </mergeCells>
  <pageMargins left="0.25" right="0.25" top="0.75" bottom="0.75" header="0.3" footer="0.3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Component Estimates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 </dc:subject>
  <dc:creator/>
  <cp:keywords> </cp:keywords>
  <dc:description> </dc:description>
  <cp:lastModifiedBy/>
  <dcterms:created xsi:type="dcterms:W3CDTF">1970-01-01T04:00:00Z</dcterms:created>
  <dcterms:modified xsi:type="dcterms:W3CDTF">2011-09-07T13:19:31Z</dcterms:modified>
  <cp:category> 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-2104614733</vt:i4>
  </property>
  <property fmtid="{D5CDD505-2E9C-101B-9397-08002B2CF9AE}" pid="3" name="_NewReviewCycle">
    <vt:lpwstr/>
  </property>
  <property fmtid="{D5CDD505-2E9C-101B-9397-08002B2CF9AE}" pid="5" name="_PreviousAdHocReviewCycleID">
    <vt:i4>1265856662</vt:i4>
  </property>
</Properties>
</file>